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anne.dehoop\Desktop\"/>
    </mc:Choice>
  </mc:AlternateContent>
  <bookViews>
    <workbookView xWindow="0" yWindow="0" windowWidth="23040" windowHeight="906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" l="1"/>
  <c r="P16" i="1"/>
  <c r="O16" i="1"/>
  <c r="N16" i="1"/>
  <c r="M16" i="1"/>
  <c r="P15" i="1" l="1"/>
  <c r="N15" i="1"/>
  <c r="O15" i="1" s="1"/>
  <c r="M15" i="1"/>
  <c r="P14" i="1"/>
  <c r="N14" i="1"/>
  <c r="O14" i="1" s="1"/>
  <c r="M14" i="1"/>
  <c r="P13" i="1"/>
  <c r="Q13" i="1" s="1"/>
  <c r="Q14" i="1"/>
  <c r="Q15" i="1"/>
  <c r="O13" i="1"/>
  <c r="N13" i="1"/>
  <c r="M13" i="1"/>
  <c r="Q12" i="1"/>
  <c r="Q11" i="1"/>
  <c r="P12" i="1"/>
  <c r="P11" i="1"/>
  <c r="O12" i="1"/>
  <c r="O11" i="1"/>
  <c r="N12" i="1"/>
  <c r="N11" i="1"/>
  <c r="M12" i="1"/>
  <c r="M11" i="1"/>
  <c r="O6" i="1"/>
  <c r="O5" i="1"/>
  <c r="O4" i="1"/>
  <c r="P4" i="1" s="1"/>
  <c r="O3" i="1"/>
  <c r="O2" i="1"/>
  <c r="P2" i="1" s="1"/>
  <c r="M6" i="1"/>
  <c r="M5" i="1"/>
  <c r="M4" i="1"/>
  <c r="M3" i="1"/>
  <c r="L6" i="1"/>
  <c r="N6" i="1" s="1"/>
  <c r="L5" i="1"/>
  <c r="L4" i="1"/>
  <c r="L3" i="1"/>
  <c r="N3" i="1" s="1"/>
  <c r="M2" i="1"/>
  <c r="L2" i="1"/>
  <c r="P3" i="1"/>
  <c r="P5" i="1"/>
  <c r="N4" i="1"/>
  <c r="N5" i="1"/>
  <c r="P6" i="1" l="1"/>
  <c r="E176" i="1"/>
  <c r="E177" i="1"/>
  <c r="H177" i="1" s="1"/>
  <c r="I177" i="1" s="1"/>
  <c r="E178" i="1"/>
  <c r="E179" i="1"/>
  <c r="E180" i="1"/>
  <c r="E181" i="1"/>
  <c r="H181" i="1" s="1"/>
  <c r="I181" i="1" s="1"/>
  <c r="E182" i="1"/>
  <c r="E183" i="1"/>
  <c r="E184" i="1"/>
  <c r="H184" i="1" s="1"/>
  <c r="I184" i="1" s="1"/>
  <c r="E185" i="1"/>
  <c r="H185" i="1" s="1"/>
  <c r="I185" i="1" s="1"/>
  <c r="E186" i="1"/>
  <c r="H186" i="1" s="1"/>
  <c r="I186" i="1" s="1"/>
  <c r="E187" i="1"/>
  <c r="H187" i="1" s="1"/>
  <c r="I187" i="1" s="1"/>
  <c r="E188" i="1"/>
  <c r="H188" i="1" s="1"/>
  <c r="I188" i="1" s="1"/>
  <c r="E189" i="1"/>
  <c r="H189" i="1" s="1"/>
  <c r="I189" i="1" s="1"/>
  <c r="E190" i="1"/>
  <c r="H190" i="1" s="1"/>
  <c r="I190" i="1" s="1"/>
  <c r="E191" i="1"/>
  <c r="H191" i="1" s="1"/>
  <c r="I191" i="1" s="1"/>
  <c r="E193" i="1"/>
  <c r="H193" i="1" s="1"/>
  <c r="I193" i="1" s="1"/>
  <c r="E194" i="1"/>
  <c r="H194" i="1" s="1"/>
  <c r="I194" i="1" s="1"/>
  <c r="E195" i="1"/>
  <c r="H195" i="1" s="1"/>
  <c r="I195" i="1" s="1"/>
  <c r="E196" i="1"/>
  <c r="H196" i="1" s="1"/>
  <c r="I196" i="1" s="1"/>
  <c r="E197" i="1"/>
  <c r="H197" i="1" s="1"/>
  <c r="I197" i="1" s="1"/>
  <c r="E198" i="1"/>
  <c r="H198" i="1" s="1"/>
  <c r="I198" i="1" s="1"/>
  <c r="E199" i="1"/>
  <c r="H199" i="1" s="1"/>
  <c r="I199" i="1" s="1"/>
  <c r="E200" i="1"/>
  <c r="H200" i="1" s="1"/>
  <c r="I200" i="1" s="1"/>
  <c r="E201" i="1"/>
  <c r="H201" i="1" s="1"/>
  <c r="I201" i="1" s="1"/>
  <c r="E202" i="1"/>
  <c r="H202" i="1" s="1"/>
  <c r="I202" i="1" s="1"/>
  <c r="E203" i="1"/>
  <c r="H203" i="1" s="1"/>
  <c r="I203" i="1" s="1"/>
  <c r="E204" i="1"/>
  <c r="H204" i="1" s="1"/>
  <c r="I204" i="1" s="1"/>
  <c r="E205" i="1"/>
  <c r="H205" i="1" s="1"/>
  <c r="I205" i="1" s="1"/>
  <c r="E206" i="1"/>
  <c r="H206" i="1" s="1"/>
  <c r="I206" i="1" s="1"/>
  <c r="E207" i="1"/>
  <c r="F207" i="1" s="1"/>
  <c r="E208" i="1"/>
  <c r="H208" i="1" s="1"/>
  <c r="I208" i="1" s="1"/>
  <c r="E209" i="1"/>
  <c r="H209" i="1" s="1"/>
  <c r="I209" i="1" s="1"/>
  <c r="E210" i="1"/>
  <c r="H210" i="1" s="1"/>
  <c r="I210" i="1" s="1"/>
  <c r="E212" i="1"/>
  <c r="H212" i="1" s="1"/>
  <c r="I212" i="1" s="1"/>
  <c r="E213" i="1"/>
  <c r="H213" i="1" s="1"/>
  <c r="I213" i="1" s="1"/>
  <c r="E214" i="1"/>
  <c r="H214" i="1" s="1"/>
  <c r="I214" i="1" s="1"/>
  <c r="E215" i="1"/>
  <c r="H215" i="1" s="1"/>
  <c r="I215" i="1" s="1"/>
  <c r="E216" i="1"/>
  <c r="H216" i="1" s="1"/>
  <c r="I216" i="1" s="1"/>
  <c r="E217" i="1"/>
  <c r="H217" i="1" s="1"/>
  <c r="I217" i="1" s="1"/>
  <c r="E218" i="1"/>
  <c r="H218" i="1" s="1"/>
  <c r="I218" i="1" s="1"/>
  <c r="E219" i="1"/>
  <c r="H219" i="1" s="1"/>
  <c r="I219" i="1" s="1"/>
  <c r="E220" i="1"/>
  <c r="H220" i="1" s="1"/>
  <c r="I220" i="1" s="1"/>
  <c r="E221" i="1"/>
  <c r="H221" i="1" s="1"/>
  <c r="I221" i="1" s="1"/>
  <c r="E222" i="1"/>
  <c r="H222" i="1" s="1"/>
  <c r="I222" i="1" s="1"/>
  <c r="E223" i="1"/>
  <c r="H223" i="1" s="1"/>
  <c r="I223" i="1" s="1"/>
  <c r="E224" i="1"/>
  <c r="H224" i="1" s="1"/>
  <c r="I224" i="1" s="1"/>
  <c r="E225" i="1"/>
  <c r="H225" i="1" s="1"/>
  <c r="I225" i="1" s="1"/>
  <c r="E226" i="1"/>
  <c r="H226" i="1" s="1"/>
  <c r="I226" i="1" s="1"/>
  <c r="E227" i="1"/>
  <c r="H227" i="1" s="1"/>
  <c r="I227" i="1" s="1"/>
  <c r="E228" i="1"/>
  <c r="H228" i="1" s="1"/>
  <c r="I228" i="1" s="1"/>
  <c r="E229" i="1"/>
  <c r="H229" i="1" s="1"/>
  <c r="I229" i="1" s="1"/>
  <c r="E162" i="1"/>
  <c r="E163" i="1"/>
  <c r="E164" i="1"/>
  <c r="H164" i="1" s="1"/>
  <c r="I164" i="1" s="1"/>
  <c r="E165" i="1"/>
  <c r="E166" i="1"/>
  <c r="E167" i="1"/>
  <c r="E168" i="1"/>
  <c r="H168" i="1" s="1"/>
  <c r="I168" i="1" s="1"/>
  <c r="E169" i="1"/>
  <c r="E170" i="1"/>
  <c r="E171" i="1"/>
  <c r="E172" i="1"/>
  <c r="H172" i="1" s="1"/>
  <c r="I172" i="1" s="1"/>
  <c r="E173" i="1"/>
  <c r="F173" i="1" s="1"/>
  <c r="E174" i="1"/>
  <c r="E161" i="1"/>
  <c r="E160" i="1"/>
  <c r="H160" i="1" s="1"/>
  <c r="I160" i="1" s="1"/>
  <c r="E159" i="1"/>
  <c r="E152" i="1"/>
  <c r="E153" i="1"/>
  <c r="E154" i="1"/>
  <c r="E155" i="1"/>
  <c r="H155" i="1" s="1"/>
  <c r="I155" i="1" s="1"/>
  <c r="E156" i="1"/>
  <c r="E157" i="1"/>
  <c r="F157" i="1" s="1"/>
  <c r="E151" i="1"/>
  <c r="H151" i="1" s="1"/>
  <c r="I151" i="1" s="1"/>
  <c r="E150" i="1"/>
  <c r="E147" i="1"/>
  <c r="H147" i="1" s="1"/>
  <c r="I147" i="1" s="1"/>
  <c r="E148" i="1"/>
  <c r="E149" i="1"/>
  <c r="E146" i="1"/>
  <c r="E145" i="1"/>
  <c r="E143" i="1"/>
  <c r="E142" i="1"/>
  <c r="H142" i="1" s="1"/>
  <c r="I142" i="1" s="1"/>
  <c r="E141" i="1"/>
  <c r="E16" i="1"/>
  <c r="E17" i="1"/>
  <c r="H17" i="1" s="1"/>
  <c r="I17" i="1" s="1"/>
  <c r="E18" i="1"/>
  <c r="E19" i="1"/>
  <c r="E20" i="1"/>
  <c r="E21" i="1"/>
  <c r="H21" i="1" s="1"/>
  <c r="I21" i="1" s="1"/>
  <c r="E22" i="1"/>
  <c r="E23" i="1"/>
  <c r="E25" i="1"/>
  <c r="E26" i="1"/>
  <c r="H26" i="1" s="1"/>
  <c r="I26" i="1" s="1"/>
  <c r="E27" i="1"/>
  <c r="E28" i="1"/>
  <c r="E29" i="1"/>
  <c r="F29" i="1" s="1"/>
  <c r="E30" i="1"/>
  <c r="H30" i="1" s="1"/>
  <c r="I30" i="1" s="1"/>
  <c r="E31" i="1"/>
  <c r="E32" i="1"/>
  <c r="E33" i="1"/>
  <c r="E34" i="1"/>
  <c r="H34" i="1" s="1"/>
  <c r="I34" i="1" s="1"/>
  <c r="E35" i="1"/>
  <c r="E36" i="1"/>
  <c r="E38" i="1"/>
  <c r="E39" i="1"/>
  <c r="H39" i="1" s="1"/>
  <c r="I39" i="1" s="1"/>
  <c r="E40" i="1"/>
  <c r="E41" i="1"/>
  <c r="E42" i="1"/>
  <c r="E43" i="1"/>
  <c r="H43" i="1" s="1"/>
  <c r="I43" i="1" s="1"/>
  <c r="E44" i="1"/>
  <c r="E45" i="1"/>
  <c r="E46" i="1"/>
  <c r="F46" i="1" s="1"/>
  <c r="E47" i="1"/>
  <c r="H47" i="1" s="1"/>
  <c r="I47" i="1" s="1"/>
  <c r="E48" i="1"/>
  <c r="E49" i="1"/>
  <c r="E51" i="1"/>
  <c r="E52" i="1"/>
  <c r="H52" i="1" s="1"/>
  <c r="I52" i="1" s="1"/>
  <c r="E53" i="1"/>
  <c r="E54" i="1"/>
  <c r="F54" i="1" s="1"/>
  <c r="E55" i="1"/>
  <c r="E56" i="1"/>
  <c r="H56" i="1" s="1"/>
  <c r="I56" i="1" s="1"/>
  <c r="E57" i="1"/>
  <c r="E58" i="1"/>
  <c r="F58" i="1" s="1"/>
  <c r="E59" i="1"/>
  <c r="E60" i="1"/>
  <c r="H60" i="1" s="1"/>
  <c r="I60" i="1" s="1"/>
  <c r="E61" i="1"/>
  <c r="E62" i="1"/>
  <c r="F62" i="1" s="1"/>
  <c r="E64" i="1"/>
  <c r="E65" i="1"/>
  <c r="H65" i="1" s="1"/>
  <c r="I65" i="1" s="1"/>
  <c r="E66" i="1"/>
  <c r="E67" i="1"/>
  <c r="F67" i="1" s="1"/>
  <c r="E68" i="1"/>
  <c r="E69" i="1"/>
  <c r="H69" i="1" s="1"/>
  <c r="I69" i="1" s="1"/>
  <c r="E70" i="1"/>
  <c r="E71" i="1"/>
  <c r="F71" i="1" s="1"/>
  <c r="E72" i="1"/>
  <c r="E73" i="1"/>
  <c r="H73" i="1" s="1"/>
  <c r="I73" i="1" s="1"/>
  <c r="E74" i="1"/>
  <c r="E75" i="1"/>
  <c r="F75" i="1" s="1"/>
  <c r="E77" i="1"/>
  <c r="E78" i="1"/>
  <c r="H78" i="1" s="1"/>
  <c r="I78" i="1" s="1"/>
  <c r="E79" i="1"/>
  <c r="E80" i="1"/>
  <c r="F80" i="1" s="1"/>
  <c r="E81" i="1"/>
  <c r="E82" i="1"/>
  <c r="H82" i="1" s="1"/>
  <c r="I82" i="1" s="1"/>
  <c r="E83" i="1"/>
  <c r="E84" i="1"/>
  <c r="F84" i="1" s="1"/>
  <c r="E85" i="1"/>
  <c r="E86" i="1"/>
  <c r="H86" i="1" s="1"/>
  <c r="I86" i="1" s="1"/>
  <c r="E87" i="1"/>
  <c r="E88" i="1"/>
  <c r="F88" i="1" s="1"/>
  <c r="E90" i="1"/>
  <c r="E91" i="1"/>
  <c r="H91" i="1" s="1"/>
  <c r="I91" i="1" s="1"/>
  <c r="E92" i="1"/>
  <c r="E93" i="1"/>
  <c r="F93" i="1" s="1"/>
  <c r="E94" i="1"/>
  <c r="E95" i="1"/>
  <c r="H95" i="1" s="1"/>
  <c r="I95" i="1" s="1"/>
  <c r="E96" i="1"/>
  <c r="E97" i="1"/>
  <c r="F97" i="1" s="1"/>
  <c r="E98" i="1"/>
  <c r="E99" i="1"/>
  <c r="H99" i="1" s="1"/>
  <c r="I99" i="1" s="1"/>
  <c r="E100" i="1"/>
  <c r="E101" i="1"/>
  <c r="F101" i="1" s="1"/>
  <c r="E103" i="1"/>
  <c r="E104" i="1"/>
  <c r="H104" i="1" s="1"/>
  <c r="I104" i="1" s="1"/>
  <c r="E105" i="1"/>
  <c r="E106" i="1"/>
  <c r="F106" i="1" s="1"/>
  <c r="E107" i="1"/>
  <c r="E108" i="1"/>
  <c r="H108" i="1" s="1"/>
  <c r="I108" i="1" s="1"/>
  <c r="E109" i="1"/>
  <c r="E110" i="1"/>
  <c r="F110" i="1" s="1"/>
  <c r="E111" i="1"/>
  <c r="E112" i="1"/>
  <c r="H112" i="1" s="1"/>
  <c r="I112" i="1" s="1"/>
  <c r="E113" i="1"/>
  <c r="E114" i="1"/>
  <c r="F114" i="1" s="1"/>
  <c r="E115" i="1"/>
  <c r="E117" i="1"/>
  <c r="H117" i="1" s="1"/>
  <c r="I117" i="1" s="1"/>
  <c r="E118" i="1"/>
  <c r="E119" i="1"/>
  <c r="F119" i="1" s="1"/>
  <c r="E120" i="1"/>
  <c r="E121" i="1"/>
  <c r="H121" i="1" s="1"/>
  <c r="I121" i="1" s="1"/>
  <c r="E122" i="1"/>
  <c r="E123" i="1"/>
  <c r="F123" i="1" s="1"/>
  <c r="E124" i="1"/>
  <c r="E125" i="1"/>
  <c r="H125" i="1" s="1"/>
  <c r="I125" i="1" s="1"/>
  <c r="E126" i="1"/>
  <c r="E127" i="1"/>
  <c r="F127" i="1" s="1"/>
  <c r="E128" i="1"/>
  <c r="E129" i="1"/>
  <c r="H129" i="1" s="1"/>
  <c r="I129" i="1" s="1"/>
  <c r="E131" i="1"/>
  <c r="E132" i="1"/>
  <c r="F132" i="1" s="1"/>
  <c r="E133" i="1"/>
  <c r="E134" i="1"/>
  <c r="H134" i="1" s="1"/>
  <c r="I134" i="1" s="1"/>
  <c r="E135" i="1"/>
  <c r="E136" i="1"/>
  <c r="F136" i="1" s="1"/>
  <c r="E137" i="1"/>
  <c r="E138" i="1"/>
  <c r="H138" i="1" s="1"/>
  <c r="I138" i="1" s="1"/>
  <c r="E139" i="1"/>
  <c r="E140" i="1"/>
  <c r="F140" i="1" s="1"/>
  <c r="E13" i="1"/>
  <c r="H13" i="1" s="1"/>
  <c r="I13" i="1" s="1"/>
  <c r="E14" i="1"/>
  <c r="E15" i="1"/>
  <c r="E4" i="1"/>
  <c r="H4" i="1" s="1"/>
  <c r="I4" i="1" s="1"/>
  <c r="E5" i="1"/>
  <c r="E6" i="1"/>
  <c r="E7" i="1"/>
  <c r="E8" i="1"/>
  <c r="H8" i="1" s="1"/>
  <c r="I8" i="1" s="1"/>
  <c r="E9" i="1"/>
  <c r="E10" i="1"/>
  <c r="E11" i="1"/>
  <c r="F11" i="1" s="1"/>
  <c r="E3" i="1"/>
  <c r="H3" i="1" s="1"/>
  <c r="I3" i="1" s="1"/>
  <c r="E2" i="1"/>
  <c r="H2" i="1" s="1"/>
  <c r="I2" i="1" s="1"/>
  <c r="F204" i="1" l="1"/>
  <c r="F187" i="1"/>
  <c r="H132" i="1"/>
  <c r="I132" i="1" s="1"/>
  <c r="F221" i="1"/>
  <c r="H62" i="1"/>
  <c r="I62" i="1" s="1"/>
  <c r="F217" i="1"/>
  <c r="F200" i="1"/>
  <c r="F164" i="1"/>
  <c r="H114" i="1"/>
  <c r="I114" i="1" s="1"/>
  <c r="H29" i="1"/>
  <c r="I29" i="1" s="1"/>
  <c r="F229" i="1"/>
  <c r="F213" i="1"/>
  <c r="F196" i="1"/>
  <c r="F147" i="1"/>
  <c r="H97" i="1"/>
  <c r="I97" i="1" s="1"/>
  <c r="H207" i="1"/>
  <c r="I207" i="1" s="1"/>
  <c r="F225" i="1"/>
  <c r="F208" i="1"/>
  <c r="F191" i="1"/>
  <c r="F8" i="1"/>
  <c r="H80" i="1"/>
  <c r="I80" i="1" s="1"/>
  <c r="H6" i="1"/>
  <c r="I6" i="1" s="1"/>
  <c r="F6" i="1"/>
  <c r="F153" i="1"/>
  <c r="H153" i="1"/>
  <c r="I153" i="1" s="1"/>
  <c r="H163" i="1"/>
  <c r="I163" i="1" s="1"/>
  <c r="F163" i="1"/>
  <c r="F181" i="1"/>
  <c r="F129" i="1"/>
  <c r="F78" i="1"/>
  <c r="H9" i="1"/>
  <c r="I9" i="1" s="1"/>
  <c r="F9" i="1"/>
  <c r="H5" i="1"/>
  <c r="I5" i="1" s="1"/>
  <c r="F5" i="1"/>
  <c r="H137" i="1"/>
  <c r="I137" i="1" s="1"/>
  <c r="F137" i="1"/>
  <c r="H133" i="1"/>
  <c r="I133" i="1" s="1"/>
  <c r="F133" i="1"/>
  <c r="H128" i="1"/>
  <c r="I128" i="1" s="1"/>
  <c r="F128" i="1"/>
  <c r="H124" i="1"/>
  <c r="I124" i="1" s="1"/>
  <c r="F124" i="1"/>
  <c r="H120" i="1"/>
  <c r="I120" i="1" s="1"/>
  <c r="F120" i="1"/>
  <c r="H115" i="1"/>
  <c r="I115" i="1" s="1"/>
  <c r="F115" i="1"/>
  <c r="H111" i="1"/>
  <c r="I111" i="1" s="1"/>
  <c r="F111" i="1"/>
  <c r="H107" i="1"/>
  <c r="I107" i="1" s="1"/>
  <c r="F107" i="1"/>
  <c r="H103" i="1"/>
  <c r="I103" i="1" s="1"/>
  <c r="F103" i="1"/>
  <c r="H98" i="1"/>
  <c r="I98" i="1" s="1"/>
  <c r="F98" i="1"/>
  <c r="H94" i="1"/>
  <c r="I94" i="1" s="1"/>
  <c r="F94" i="1"/>
  <c r="H90" i="1"/>
  <c r="I90" i="1" s="1"/>
  <c r="F90" i="1"/>
  <c r="H85" i="1"/>
  <c r="I85" i="1" s="1"/>
  <c r="F85" i="1"/>
  <c r="H81" i="1"/>
  <c r="I81" i="1" s="1"/>
  <c r="F81" i="1"/>
  <c r="H77" i="1"/>
  <c r="I77" i="1" s="1"/>
  <c r="F77" i="1"/>
  <c r="H72" i="1"/>
  <c r="I72" i="1" s="1"/>
  <c r="F72" i="1"/>
  <c r="H68" i="1"/>
  <c r="I68" i="1" s="1"/>
  <c r="F68" i="1"/>
  <c r="H64" i="1"/>
  <c r="I64" i="1" s="1"/>
  <c r="F64" i="1"/>
  <c r="H59" i="1"/>
  <c r="I59" i="1" s="1"/>
  <c r="F59" i="1"/>
  <c r="H55" i="1"/>
  <c r="I55" i="1" s="1"/>
  <c r="F55" i="1"/>
  <c r="H51" i="1"/>
  <c r="I51" i="1" s="1"/>
  <c r="F51" i="1"/>
  <c r="H42" i="1"/>
  <c r="I42" i="1" s="1"/>
  <c r="F42" i="1"/>
  <c r="H38" i="1"/>
  <c r="I38" i="1" s="1"/>
  <c r="F38" i="1"/>
  <c r="H33" i="1"/>
  <c r="I33" i="1" s="1"/>
  <c r="F33" i="1"/>
  <c r="H25" i="1"/>
  <c r="I25" i="1" s="1"/>
  <c r="F25" i="1"/>
  <c r="H20" i="1"/>
  <c r="I20" i="1" s="1"/>
  <c r="F20" i="1"/>
  <c r="H16" i="1"/>
  <c r="I16" i="1" s="1"/>
  <c r="F16" i="1"/>
  <c r="H145" i="1"/>
  <c r="I145" i="1" s="1"/>
  <c r="F145" i="1"/>
  <c r="H156" i="1"/>
  <c r="I156" i="1" s="1"/>
  <c r="F156" i="1"/>
  <c r="H152" i="1"/>
  <c r="I152" i="1" s="1"/>
  <c r="F152" i="1"/>
  <c r="H174" i="1"/>
  <c r="I174" i="1" s="1"/>
  <c r="F174" i="1"/>
  <c r="H170" i="1"/>
  <c r="I170" i="1" s="1"/>
  <c r="F170" i="1"/>
  <c r="H166" i="1"/>
  <c r="I166" i="1" s="1"/>
  <c r="F166" i="1"/>
  <c r="H162" i="1"/>
  <c r="I162" i="1" s="1"/>
  <c r="F162" i="1"/>
  <c r="H180" i="1"/>
  <c r="I180" i="1" s="1"/>
  <c r="F180" i="1"/>
  <c r="H176" i="1"/>
  <c r="I176" i="1" s="1"/>
  <c r="F176" i="1"/>
  <c r="F228" i="1"/>
  <c r="F224" i="1"/>
  <c r="F220" i="1"/>
  <c r="F216" i="1"/>
  <c r="F212" i="1"/>
  <c r="F203" i="1"/>
  <c r="F199" i="1"/>
  <c r="F195" i="1"/>
  <c r="F190" i="1"/>
  <c r="F186" i="1"/>
  <c r="F177" i="1"/>
  <c r="F160" i="1"/>
  <c r="F142" i="1"/>
  <c r="F125" i="1"/>
  <c r="F108" i="1"/>
  <c r="F91" i="1"/>
  <c r="F73" i="1"/>
  <c r="F56" i="1"/>
  <c r="F39" i="1"/>
  <c r="F21" i="1"/>
  <c r="F4" i="1"/>
  <c r="H127" i="1"/>
  <c r="I127" i="1" s="1"/>
  <c r="H110" i="1"/>
  <c r="I110" i="1" s="1"/>
  <c r="H93" i="1"/>
  <c r="I93" i="1" s="1"/>
  <c r="H75" i="1"/>
  <c r="I75" i="1" s="1"/>
  <c r="H58" i="1"/>
  <c r="I58" i="1" s="1"/>
  <c r="H11" i="1"/>
  <c r="I11" i="1" s="1"/>
  <c r="H171" i="1"/>
  <c r="I171" i="1" s="1"/>
  <c r="F171" i="1"/>
  <c r="H167" i="1"/>
  <c r="I167" i="1" s="1"/>
  <c r="F167" i="1"/>
  <c r="F112" i="1"/>
  <c r="F60" i="1"/>
  <c r="F43" i="1"/>
  <c r="F26" i="1"/>
  <c r="H49" i="1"/>
  <c r="I49" i="1" s="1"/>
  <c r="F49" i="1"/>
  <c r="H45" i="1"/>
  <c r="I45" i="1" s="1"/>
  <c r="F45" i="1"/>
  <c r="H41" i="1"/>
  <c r="I41" i="1" s="1"/>
  <c r="F41" i="1"/>
  <c r="H36" i="1"/>
  <c r="I36" i="1" s="1"/>
  <c r="F36" i="1"/>
  <c r="H32" i="1"/>
  <c r="I32" i="1" s="1"/>
  <c r="F32" i="1"/>
  <c r="H28" i="1"/>
  <c r="I28" i="1" s="1"/>
  <c r="F28" i="1"/>
  <c r="H23" i="1"/>
  <c r="I23" i="1" s="1"/>
  <c r="F23" i="1"/>
  <c r="H19" i="1"/>
  <c r="I19" i="1" s="1"/>
  <c r="F19" i="1"/>
  <c r="H141" i="1"/>
  <c r="I141" i="1" s="1"/>
  <c r="F141" i="1"/>
  <c r="H146" i="1"/>
  <c r="I146" i="1" s="1"/>
  <c r="F146" i="1"/>
  <c r="H150" i="1"/>
  <c r="I150" i="1" s="1"/>
  <c r="F150" i="1"/>
  <c r="H159" i="1"/>
  <c r="I159" i="1" s="1"/>
  <c r="F159" i="1"/>
  <c r="F169" i="1"/>
  <c r="H169" i="1"/>
  <c r="I169" i="1" s="1"/>
  <c r="F165" i="1"/>
  <c r="H165" i="1"/>
  <c r="I165" i="1" s="1"/>
  <c r="H183" i="1"/>
  <c r="I183" i="1" s="1"/>
  <c r="F183" i="1"/>
  <c r="H179" i="1"/>
  <c r="I179" i="1" s="1"/>
  <c r="F179" i="1"/>
  <c r="F2" i="1"/>
  <c r="F227" i="1"/>
  <c r="F223" i="1"/>
  <c r="F219" i="1"/>
  <c r="F215" i="1"/>
  <c r="F210" i="1"/>
  <c r="F206" i="1"/>
  <c r="F202" i="1"/>
  <c r="F198" i="1"/>
  <c r="F194" i="1"/>
  <c r="F189" i="1"/>
  <c r="F185" i="1"/>
  <c r="F172" i="1"/>
  <c r="F155" i="1"/>
  <c r="F138" i="1"/>
  <c r="F121" i="1"/>
  <c r="F104" i="1"/>
  <c r="F86" i="1"/>
  <c r="F69" i="1"/>
  <c r="F52" i="1"/>
  <c r="F34" i="1"/>
  <c r="F17" i="1"/>
  <c r="H140" i="1"/>
  <c r="I140" i="1" s="1"/>
  <c r="H123" i="1"/>
  <c r="I123" i="1" s="1"/>
  <c r="H106" i="1"/>
  <c r="I106" i="1" s="1"/>
  <c r="H88" i="1"/>
  <c r="I88" i="1" s="1"/>
  <c r="H71" i="1"/>
  <c r="I71" i="1" s="1"/>
  <c r="H54" i="1"/>
  <c r="I54" i="1" s="1"/>
  <c r="H157" i="1"/>
  <c r="I157" i="1" s="1"/>
  <c r="H173" i="1"/>
  <c r="I173" i="1" s="1"/>
  <c r="H10" i="1"/>
  <c r="I10" i="1" s="1"/>
  <c r="F10" i="1"/>
  <c r="H14" i="1"/>
  <c r="I14" i="1" s="1"/>
  <c r="F14" i="1"/>
  <c r="H143" i="1"/>
  <c r="I143" i="1" s="1"/>
  <c r="F143" i="1"/>
  <c r="H148" i="1"/>
  <c r="I148" i="1" s="1"/>
  <c r="F148" i="1"/>
  <c r="H161" i="1"/>
  <c r="I161" i="1" s="1"/>
  <c r="F161" i="1"/>
  <c r="F95" i="1"/>
  <c r="H7" i="1"/>
  <c r="I7" i="1" s="1"/>
  <c r="F7" i="1"/>
  <c r="H15" i="1"/>
  <c r="I15" i="1" s="1"/>
  <c r="F15" i="1"/>
  <c r="F139" i="1"/>
  <c r="H139" i="1"/>
  <c r="I139" i="1" s="1"/>
  <c r="F135" i="1"/>
  <c r="H135" i="1"/>
  <c r="I135" i="1" s="1"/>
  <c r="F131" i="1"/>
  <c r="H131" i="1"/>
  <c r="I131" i="1" s="1"/>
  <c r="F126" i="1"/>
  <c r="H126" i="1"/>
  <c r="I126" i="1" s="1"/>
  <c r="F122" i="1"/>
  <c r="H122" i="1"/>
  <c r="I122" i="1" s="1"/>
  <c r="F118" i="1"/>
  <c r="H118" i="1"/>
  <c r="I118" i="1" s="1"/>
  <c r="F113" i="1"/>
  <c r="H113" i="1"/>
  <c r="I113" i="1" s="1"/>
  <c r="F109" i="1"/>
  <c r="H109" i="1"/>
  <c r="I109" i="1" s="1"/>
  <c r="F105" i="1"/>
  <c r="H105" i="1"/>
  <c r="I105" i="1" s="1"/>
  <c r="F100" i="1"/>
  <c r="H100" i="1"/>
  <c r="I100" i="1" s="1"/>
  <c r="F96" i="1"/>
  <c r="H96" i="1"/>
  <c r="I96" i="1" s="1"/>
  <c r="F92" i="1"/>
  <c r="H92" i="1"/>
  <c r="I92" i="1" s="1"/>
  <c r="F87" i="1"/>
  <c r="H87" i="1"/>
  <c r="I87" i="1" s="1"/>
  <c r="F83" i="1"/>
  <c r="H83" i="1"/>
  <c r="I83" i="1" s="1"/>
  <c r="F79" i="1"/>
  <c r="H79" i="1"/>
  <c r="I79" i="1" s="1"/>
  <c r="F74" i="1"/>
  <c r="H74" i="1"/>
  <c r="I74" i="1" s="1"/>
  <c r="F70" i="1"/>
  <c r="H70" i="1"/>
  <c r="I70" i="1" s="1"/>
  <c r="F66" i="1"/>
  <c r="H66" i="1"/>
  <c r="I66" i="1" s="1"/>
  <c r="F61" i="1"/>
  <c r="H61" i="1"/>
  <c r="I61" i="1" s="1"/>
  <c r="F57" i="1"/>
  <c r="H57" i="1"/>
  <c r="I57" i="1" s="1"/>
  <c r="F53" i="1"/>
  <c r="H53" i="1"/>
  <c r="I53" i="1" s="1"/>
  <c r="H48" i="1"/>
  <c r="I48" i="1" s="1"/>
  <c r="F48" i="1"/>
  <c r="H44" i="1"/>
  <c r="I44" i="1" s="1"/>
  <c r="F44" i="1"/>
  <c r="H40" i="1"/>
  <c r="I40" i="1" s="1"/>
  <c r="F40" i="1"/>
  <c r="H35" i="1"/>
  <c r="I35" i="1" s="1"/>
  <c r="F35" i="1"/>
  <c r="H31" i="1"/>
  <c r="I31" i="1" s="1"/>
  <c r="F31" i="1"/>
  <c r="H27" i="1"/>
  <c r="I27" i="1" s="1"/>
  <c r="F27" i="1"/>
  <c r="H22" i="1"/>
  <c r="I22" i="1" s="1"/>
  <c r="F22" i="1"/>
  <c r="H18" i="1"/>
  <c r="I18" i="1" s="1"/>
  <c r="F18" i="1"/>
  <c r="H149" i="1"/>
  <c r="I149" i="1" s="1"/>
  <c r="F149" i="1"/>
  <c r="H154" i="1"/>
  <c r="I154" i="1" s="1"/>
  <c r="F154" i="1"/>
  <c r="F182" i="1"/>
  <c r="H182" i="1"/>
  <c r="I182" i="1" s="1"/>
  <c r="H178" i="1"/>
  <c r="I178" i="1" s="1"/>
  <c r="F178" i="1"/>
  <c r="F3" i="1"/>
  <c r="F226" i="1"/>
  <c r="F222" i="1"/>
  <c r="F218" i="1"/>
  <c r="F214" i="1"/>
  <c r="F209" i="1"/>
  <c r="F205" i="1"/>
  <c r="F201" i="1"/>
  <c r="F197" i="1"/>
  <c r="F193" i="1"/>
  <c r="F188" i="1"/>
  <c r="F184" i="1"/>
  <c r="F168" i="1"/>
  <c r="F151" i="1"/>
  <c r="F134" i="1"/>
  <c r="F117" i="1"/>
  <c r="F99" i="1"/>
  <c r="F82" i="1"/>
  <c r="F65" i="1"/>
  <c r="F47" i="1"/>
  <c r="F30" i="1"/>
  <c r="F13" i="1"/>
  <c r="H136" i="1"/>
  <c r="I136" i="1" s="1"/>
  <c r="H119" i="1"/>
  <c r="I119" i="1" s="1"/>
  <c r="H101" i="1"/>
  <c r="I101" i="1" s="1"/>
  <c r="H84" i="1"/>
  <c r="I84" i="1" s="1"/>
  <c r="H67" i="1"/>
  <c r="I67" i="1" s="1"/>
  <c r="H46" i="1"/>
  <c r="I46" i="1" s="1"/>
</calcChain>
</file>

<file path=xl/sharedStrings.xml><?xml version="1.0" encoding="utf-8"?>
<sst xmlns="http://schemas.openxmlformats.org/spreadsheetml/2006/main" count="32" uniqueCount="29">
  <si>
    <t xml:space="preserve">FWG </t>
  </si>
  <si>
    <t>Salaris 2019</t>
  </si>
  <si>
    <t>Salaris 2020</t>
  </si>
  <si>
    <t>Trede</t>
  </si>
  <si>
    <t xml:space="preserve">Salaris 2021 </t>
  </si>
  <si>
    <t>Verschil in €</t>
  </si>
  <si>
    <t>ip-nr</t>
  </si>
  <si>
    <t>ORT 2019 (Basis ip-19)</t>
  </si>
  <si>
    <t>ORT 2020 (Basis ip-28)</t>
  </si>
  <si>
    <t>ORT 2021 (Basis ip-28)</t>
  </si>
  <si>
    <t>Verschil tov 2019</t>
  </si>
  <si>
    <t>art 9,4 CAO</t>
  </si>
  <si>
    <t>werknemer in FWG 55.12</t>
  </si>
  <si>
    <t>Maandag</t>
  </si>
  <si>
    <t>Dinsdag</t>
  </si>
  <si>
    <t>Donderdag</t>
  </si>
  <si>
    <t>Zaterdag</t>
  </si>
  <si>
    <t>Zondag</t>
  </si>
  <si>
    <t>18.00 -22.00 uur</t>
  </si>
  <si>
    <t>Bedrag ORT 2019</t>
  </si>
  <si>
    <t>Bedrag ORT 2020</t>
  </si>
  <si>
    <t>Bedrag ORT 2021</t>
  </si>
  <si>
    <t>Verschil tov 2020</t>
  </si>
  <si>
    <t>06.00-14.00 uur</t>
  </si>
  <si>
    <t>0.00-0.800 uur</t>
  </si>
  <si>
    <t>16.00-24.00 uur</t>
  </si>
  <si>
    <t>Totaal</t>
  </si>
  <si>
    <t>Verschil  tov 2020</t>
  </si>
  <si>
    <t>Rekenvoorbeeld 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</si>
</sst>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"/>
    <numFmt numFmtId="165" formatCode="&quot;€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3" xfId="0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164" fontId="0" fillId="0" borderId="3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9" fontId="1" fillId="0" borderId="3" xfId="0" applyNumberFormat="1" applyFon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165" fontId="1" fillId="0" borderId="3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165" fontId="0" fillId="0" borderId="0" xfId="0" applyNumberFormat="1" applyAlignment="1">
      <alignment horizontal="right"/>
    </xf>
    <xf numFmtId="165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165" fontId="0" fillId="0" borderId="3" xfId="0" applyNumberFormat="1" applyFont="1" applyBorder="1" applyAlignment="1">
      <alignment horizontal="right"/>
    </xf>
    <xf numFmtId="164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164" fontId="2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Fill="1" applyBorder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9"/>
  <sheetViews>
    <sheetView tabSelected="1" zoomScale="115" zoomScaleNormal="115" workbookViewId="0"/>
  </sheetViews>
  <sheetFormatPr defaultRowHeight="14.4" x14ac:dyDescent="0.3"/>
  <cols>
    <col min="1" max="1" width="8.33203125" style="5" customWidth="1"/>
    <col min="2" max="2" width="6.109375" style="20" bestFit="1" customWidth="1"/>
    <col min="3" max="3" width="5.33203125" style="5" bestFit="1" customWidth="1"/>
    <col min="4" max="4" width="11.5546875" style="21" bestFit="1" customWidth="1"/>
    <col min="5" max="5" width="11.5546875" style="26" bestFit="1" customWidth="1"/>
    <col min="6" max="6" width="11.6640625" style="5" bestFit="1" customWidth="1"/>
    <col min="7" max="7" width="8.88671875" style="5"/>
    <col min="8" max="8" width="12" style="27" bestFit="1" customWidth="1"/>
    <col min="9" max="9" width="11" style="5" bestFit="1" customWidth="1"/>
    <col min="10" max="10" width="5.109375" style="5" customWidth="1"/>
    <col min="11" max="11" width="18.88671875" style="5" bestFit="1" customWidth="1"/>
    <col min="12" max="12" width="24.33203125" style="5" bestFit="1" customWidth="1"/>
    <col min="13" max="13" width="21.33203125" style="5" bestFit="1" customWidth="1"/>
    <col min="14" max="14" width="15.5546875" style="17" bestFit="1" customWidth="1"/>
    <col min="15" max="15" width="20" style="5" bestFit="1" customWidth="1"/>
    <col min="16" max="16" width="16" style="5" bestFit="1" customWidth="1"/>
    <col min="17" max="17" width="15.44140625" style="5" bestFit="1" customWidth="1"/>
    <col min="18" max="18" width="16.44140625" style="5" bestFit="1" customWidth="1"/>
    <col min="19" max="16384" width="8.88671875" style="5"/>
  </cols>
  <sheetData>
    <row r="1" spans="1:17" x14ac:dyDescent="0.3">
      <c r="A1" s="1" t="s">
        <v>0</v>
      </c>
      <c r="B1" s="1" t="s">
        <v>3</v>
      </c>
      <c r="C1" s="1" t="s">
        <v>6</v>
      </c>
      <c r="D1" s="2" t="s">
        <v>1</v>
      </c>
      <c r="E1" s="3" t="s">
        <v>2</v>
      </c>
      <c r="F1" s="4" t="s">
        <v>5</v>
      </c>
      <c r="H1" s="2" t="s">
        <v>4</v>
      </c>
      <c r="I1" s="1" t="s">
        <v>5</v>
      </c>
      <c r="K1" s="1" t="s">
        <v>11</v>
      </c>
      <c r="L1" s="1" t="s">
        <v>7</v>
      </c>
      <c r="M1" s="1" t="s">
        <v>8</v>
      </c>
      <c r="N1" s="1" t="s">
        <v>10</v>
      </c>
      <c r="O1" s="1" t="s">
        <v>9</v>
      </c>
      <c r="P1" s="1" t="s">
        <v>27</v>
      </c>
    </row>
    <row r="2" spans="1:17" ht="15" thickBot="1" x14ac:dyDescent="0.35">
      <c r="A2" s="6">
        <v>5</v>
      </c>
      <c r="B2" s="7">
        <v>0</v>
      </c>
      <c r="C2" s="7">
        <v>1</v>
      </c>
      <c r="D2" s="8">
        <v>1494</v>
      </c>
      <c r="E2" s="9">
        <f>D2*1.05</f>
        <v>1568.7</v>
      </c>
      <c r="F2" s="10">
        <f>E2-D2</f>
        <v>74.700000000000045</v>
      </c>
      <c r="H2" s="8">
        <f>E2*1.03</f>
        <v>1615.7610000000002</v>
      </c>
      <c r="I2" s="2">
        <f>H2-E2</f>
        <v>47.061000000000149</v>
      </c>
      <c r="K2" s="11">
        <v>0.22</v>
      </c>
      <c r="L2" s="12">
        <f>(2468/156.54)*0.22</f>
        <v>3.4685064520250415</v>
      </c>
      <c r="M2" s="12">
        <f>(3226/156.54)*0.22</f>
        <v>4.5337932796729277</v>
      </c>
      <c r="N2" s="13">
        <v>1.06</v>
      </c>
      <c r="O2" s="12">
        <f>(3322/156.54)*0.22</f>
        <v>4.6687108726204167</v>
      </c>
      <c r="P2" s="13">
        <f>O2-M2</f>
        <v>0.13491759294748906</v>
      </c>
    </row>
    <row r="3" spans="1:17" x14ac:dyDescent="0.3">
      <c r="A3" s="14"/>
      <c r="B3" s="7">
        <v>1</v>
      </c>
      <c r="C3" s="7">
        <v>2</v>
      </c>
      <c r="D3" s="8">
        <v>1523</v>
      </c>
      <c r="E3" s="9">
        <f>D3*1.05</f>
        <v>1599.15</v>
      </c>
      <c r="F3" s="10">
        <f>E3-D3</f>
        <v>76.150000000000091</v>
      </c>
      <c r="H3" s="8">
        <f>E3*1.03</f>
        <v>1647.1245000000001</v>
      </c>
      <c r="I3" s="2">
        <f t="shared" ref="I3:I66" si="0">H3-E3</f>
        <v>47.974500000000035</v>
      </c>
      <c r="K3" s="11">
        <v>0.38</v>
      </c>
      <c r="L3" s="12">
        <f>(2468/156.54)*0.38</f>
        <v>5.991056598952345</v>
      </c>
      <c r="M3" s="12">
        <f>(3226/156.54)*0.38</f>
        <v>7.83109748307142</v>
      </c>
      <c r="N3" s="13">
        <f t="shared" ref="N3:N6" si="1">M3-L3</f>
        <v>1.840040884119075</v>
      </c>
      <c r="O3" s="12">
        <f>(3322/156.54)*0.38</f>
        <v>8.0641369617989014</v>
      </c>
      <c r="P3" s="13">
        <f t="shared" ref="P3:P6" si="2">O3-M3</f>
        <v>0.23303947872748143</v>
      </c>
    </row>
    <row r="4" spans="1:17" x14ac:dyDescent="0.3">
      <c r="A4" s="14"/>
      <c r="B4" s="7">
        <v>2</v>
      </c>
      <c r="C4" s="7">
        <v>3</v>
      </c>
      <c r="D4" s="8">
        <v>1550</v>
      </c>
      <c r="E4" s="9">
        <f t="shared" ref="E4:E11" si="3">D4*1.05</f>
        <v>1627.5</v>
      </c>
      <c r="F4" s="10">
        <f t="shared" ref="F4:F67" si="4">E4-D4</f>
        <v>77.5</v>
      </c>
      <c r="H4" s="8">
        <f>E4*1.03</f>
        <v>1676.325</v>
      </c>
      <c r="I4" s="2">
        <f t="shared" si="0"/>
        <v>48.825000000000045</v>
      </c>
      <c r="K4" s="11">
        <v>0.47</v>
      </c>
      <c r="L4" s="12">
        <f>(2468/156.54)*0.47</f>
        <v>7.409991056598952</v>
      </c>
      <c r="M4" s="12">
        <f>(3226/156.54)*0.47</f>
        <v>9.6858310974830726</v>
      </c>
      <c r="N4" s="13">
        <f t="shared" si="1"/>
        <v>2.2758400408841206</v>
      </c>
      <c r="O4" s="12">
        <f>(3322/156.54)*0.47</f>
        <v>9.9740641369617986</v>
      </c>
      <c r="P4" s="13">
        <f t="shared" si="2"/>
        <v>0.28823303947872603</v>
      </c>
    </row>
    <row r="5" spans="1:17" x14ac:dyDescent="0.3">
      <c r="A5" s="14"/>
      <c r="B5" s="7">
        <v>3</v>
      </c>
      <c r="C5" s="7">
        <v>4</v>
      </c>
      <c r="D5" s="8">
        <v>1611</v>
      </c>
      <c r="E5" s="9">
        <f t="shared" si="3"/>
        <v>1691.5500000000002</v>
      </c>
      <c r="F5" s="10">
        <f t="shared" si="4"/>
        <v>80.550000000000182</v>
      </c>
      <c r="H5" s="8">
        <f t="shared" ref="H5:H68" si="5">E5*1.03</f>
        <v>1742.2965000000002</v>
      </c>
      <c r="I5" s="2">
        <f t="shared" si="0"/>
        <v>50.746499999999969</v>
      </c>
      <c r="K5" s="11">
        <v>0.52</v>
      </c>
      <c r="L5" s="12">
        <f>(2468/156.54)*0.52</f>
        <v>8.1982879775137345</v>
      </c>
      <c r="M5" s="12">
        <f>(3226/156.54)*0.52</f>
        <v>10.716238661045102</v>
      </c>
      <c r="N5" s="13">
        <f t="shared" si="1"/>
        <v>2.5179506835313674</v>
      </c>
      <c r="O5" s="12">
        <f>(3322/156.54)*0.52</f>
        <v>11.035134789830076</v>
      </c>
      <c r="P5" s="13">
        <f t="shared" si="2"/>
        <v>0.31889612878497431</v>
      </c>
    </row>
    <row r="6" spans="1:17" x14ac:dyDescent="0.3">
      <c r="A6" s="14"/>
      <c r="B6" s="7">
        <v>4</v>
      </c>
      <c r="C6" s="7">
        <v>5</v>
      </c>
      <c r="D6" s="8">
        <v>1670</v>
      </c>
      <c r="E6" s="9">
        <f t="shared" si="3"/>
        <v>1753.5</v>
      </c>
      <c r="F6" s="10">
        <f t="shared" si="4"/>
        <v>83.5</v>
      </c>
      <c r="H6" s="8">
        <f t="shared" si="5"/>
        <v>1806.105</v>
      </c>
      <c r="I6" s="2">
        <f t="shared" si="0"/>
        <v>52.605000000000018</v>
      </c>
      <c r="K6" s="11">
        <v>0.6</v>
      </c>
      <c r="L6" s="12">
        <f>(2468/156.54)*0.6</f>
        <v>9.4595630509773851</v>
      </c>
      <c r="M6" s="12">
        <f>(3226/156.54)*0.6</f>
        <v>12.364890762744347</v>
      </c>
      <c r="N6" s="13">
        <f t="shared" si="1"/>
        <v>2.9053277117669616</v>
      </c>
      <c r="O6" s="12">
        <f>(3322/156.54)*0.6</f>
        <v>12.732847834419319</v>
      </c>
      <c r="P6" s="13">
        <f t="shared" si="2"/>
        <v>0.36795707167497227</v>
      </c>
    </row>
    <row r="7" spans="1:17" x14ac:dyDescent="0.3">
      <c r="A7" s="14"/>
      <c r="B7" s="7">
        <v>5</v>
      </c>
      <c r="C7" s="7">
        <v>6</v>
      </c>
      <c r="D7" s="8">
        <v>1703</v>
      </c>
      <c r="E7" s="9">
        <f t="shared" si="3"/>
        <v>1788.15</v>
      </c>
      <c r="F7" s="10">
        <f t="shared" si="4"/>
        <v>85.150000000000091</v>
      </c>
      <c r="H7" s="8">
        <f t="shared" si="5"/>
        <v>1841.7945000000002</v>
      </c>
      <c r="I7" s="2">
        <f t="shared" si="0"/>
        <v>53.644500000000107</v>
      </c>
      <c r="L7" s="15"/>
      <c r="M7" s="15"/>
      <c r="N7" s="16"/>
      <c r="O7" s="15"/>
      <c r="P7" s="15"/>
    </row>
    <row r="8" spans="1:17" x14ac:dyDescent="0.3">
      <c r="A8" s="14"/>
      <c r="B8" s="7">
        <v>6</v>
      </c>
      <c r="C8" s="7">
        <v>7</v>
      </c>
      <c r="D8" s="8">
        <v>1748</v>
      </c>
      <c r="E8" s="9">
        <f t="shared" si="3"/>
        <v>1835.4</v>
      </c>
      <c r="F8" s="10">
        <f t="shared" si="4"/>
        <v>87.400000000000091</v>
      </c>
      <c r="H8" s="8">
        <f t="shared" si="5"/>
        <v>1890.4620000000002</v>
      </c>
      <c r="I8" s="2">
        <f t="shared" si="0"/>
        <v>55.062000000000126</v>
      </c>
      <c r="L8" s="15"/>
      <c r="M8" s="15"/>
      <c r="N8" s="16"/>
      <c r="O8" s="15"/>
      <c r="P8" s="15"/>
    </row>
    <row r="9" spans="1:17" x14ac:dyDescent="0.3">
      <c r="A9" s="14"/>
      <c r="B9" s="7">
        <v>7</v>
      </c>
      <c r="C9" s="7">
        <v>8</v>
      </c>
      <c r="D9" s="8">
        <v>1792</v>
      </c>
      <c r="E9" s="9">
        <f t="shared" si="3"/>
        <v>1881.6000000000001</v>
      </c>
      <c r="F9" s="10">
        <f t="shared" si="4"/>
        <v>89.600000000000136</v>
      </c>
      <c r="H9" s="8">
        <f t="shared" si="5"/>
        <v>1938.0480000000002</v>
      </c>
      <c r="I9" s="2">
        <f t="shared" si="0"/>
        <v>56.448000000000093</v>
      </c>
    </row>
    <row r="10" spans="1:17" x14ac:dyDescent="0.3">
      <c r="A10" s="14"/>
      <c r="B10" s="7">
        <v>8</v>
      </c>
      <c r="C10" s="7">
        <v>9</v>
      </c>
      <c r="D10" s="8">
        <v>1839</v>
      </c>
      <c r="E10" s="9">
        <f t="shared" si="3"/>
        <v>1930.95</v>
      </c>
      <c r="F10" s="10">
        <f t="shared" si="4"/>
        <v>91.950000000000045</v>
      </c>
      <c r="H10" s="8">
        <f t="shared" si="5"/>
        <v>1988.8785</v>
      </c>
      <c r="I10" s="2">
        <f t="shared" si="0"/>
        <v>57.928499999999985</v>
      </c>
      <c r="K10" s="18" t="s">
        <v>28</v>
      </c>
      <c r="L10" s="18" t="s">
        <v>12</v>
      </c>
      <c r="M10" s="1" t="s">
        <v>19</v>
      </c>
      <c r="N10" s="1" t="s">
        <v>20</v>
      </c>
      <c r="O10" s="1" t="s">
        <v>10</v>
      </c>
      <c r="P10" s="1" t="s">
        <v>21</v>
      </c>
      <c r="Q10" s="1" t="s">
        <v>22</v>
      </c>
    </row>
    <row r="11" spans="1:17" x14ac:dyDescent="0.3">
      <c r="A11" s="14"/>
      <c r="B11" s="7">
        <v>9</v>
      </c>
      <c r="C11" s="7">
        <v>10</v>
      </c>
      <c r="D11" s="8">
        <v>1890</v>
      </c>
      <c r="E11" s="9">
        <f t="shared" si="3"/>
        <v>1984.5</v>
      </c>
      <c r="F11" s="10">
        <f t="shared" si="4"/>
        <v>94.5</v>
      </c>
      <c r="H11" s="8">
        <f t="shared" si="5"/>
        <v>2044.0350000000001</v>
      </c>
      <c r="I11" s="2">
        <f t="shared" si="0"/>
        <v>59.535000000000082</v>
      </c>
      <c r="K11" s="7" t="s">
        <v>13</v>
      </c>
      <c r="L11" s="7" t="s">
        <v>23</v>
      </c>
      <c r="M11" s="12">
        <f>1*15.77*0.22</f>
        <v>3.4693999999999998</v>
      </c>
      <c r="N11" s="19">
        <f>1*20.61*0.22</f>
        <v>4.5342000000000002</v>
      </c>
      <c r="O11" s="13">
        <f>N11-M11</f>
        <v>1.0648000000000004</v>
      </c>
      <c r="P11" s="12">
        <f>1*21.22*0.22</f>
        <v>4.6684000000000001</v>
      </c>
      <c r="Q11" s="13">
        <f>P11-N11</f>
        <v>0.13419999999999987</v>
      </c>
    </row>
    <row r="12" spans="1:17" ht="15" thickBot="1" x14ac:dyDescent="0.35">
      <c r="B12" s="5"/>
      <c r="D12" s="20"/>
      <c r="E12" s="21"/>
      <c r="F12" s="22"/>
      <c r="H12" s="20"/>
      <c r="I12" s="23"/>
      <c r="K12" s="7" t="s">
        <v>14</v>
      </c>
      <c r="L12" s="7" t="s">
        <v>23</v>
      </c>
      <c r="M12" s="12">
        <f>1*15.77*0.22</f>
        <v>3.4693999999999998</v>
      </c>
      <c r="N12" s="19">
        <f>1*20.61*0.22</f>
        <v>4.5342000000000002</v>
      </c>
      <c r="O12" s="13">
        <f>N12-M12</f>
        <v>1.0648000000000004</v>
      </c>
      <c r="P12" s="12">
        <f>1*21.22*0.22</f>
        <v>4.6684000000000001</v>
      </c>
      <c r="Q12" s="13">
        <f>P12-N12</f>
        <v>0.13419999999999987</v>
      </c>
    </row>
    <row r="13" spans="1:17" ht="15" thickBot="1" x14ac:dyDescent="0.35">
      <c r="A13" s="24">
        <v>10</v>
      </c>
      <c r="B13" s="7">
        <v>0</v>
      </c>
      <c r="C13" s="7">
        <v>2</v>
      </c>
      <c r="D13" s="8">
        <v>1523</v>
      </c>
      <c r="E13" s="9">
        <f>D13*1.05</f>
        <v>1599.15</v>
      </c>
      <c r="F13" s="10">
        <f t="shared" si="4"/>
        <v>76.150000000000091</v>
      </c>
      <c r="H13" s="8">
        <f t="shared" si="5"/>
        <v>1647.1245000000001</v>
      </c>
      <c r="I13" s="2">
        <f t="shared" si="0"/>
        <v>47.974500000000035</v>
      </c>
      <c r="K13" s="7" t="s">
        <v>15</v>
      </c>
      <c r="L13" s="7" t="s">
        <v>24</v>
      </c>
      <c r="M13" s="12">
        <f>(6*15.77*0.47)+(1*15.77*0.22)</f>
        <v>47.940800000000003</v>
      </c>
      <c r="N13" s="19">
        <f>(6*20.61*0.47)+(1*20.61*0.22)</f>
        <v>62.654399999999995</v>
      </c>
      <c r="O13" s="13">
        <f t="shared" ref="O13:O15" si="6">N13-M13</f>
        <v>14.713599999999992</v>
      </c>
      <c r="P13" s="12">
        <f>(6*21.22*0.47)+(1*21.22*0.22)</f>
        <v>64.508799999999994</v>
      </c>
      <c r="Q13" s="13">
        <f t="shared" ref="Q13:Q15" si="7">P13-N13</f>
        <v>1.8543999999999983</v>
      </c>
    </row>
    <row r="14" spans="1:17" x14ac:dyDescent="0.3">
      <c r="B14" s="7">
        <v>1</v>
      </c>
      <c r="C14" s="7">
        <v>3</v>
      </c>
      <c r="D14" s="8">
        <v>1550</v>
      </c>
      <c r="E14" s="9">
        <f t="shared" ref="E14:E77" si="8">D14*1.05</f>
        <v>1627.5</v>
      </c>
      <c r="F14" s="10">
        <f t="shared" si="4"/>
        <v>77.5</v>
      </c>
      <c r="H14" s="8">
        <f t="shared" si="5"/>
        <v>1676.325</v>
      </c>
      <c r="I14" s="2">
        <f t="shared" si="0"/>
        <v>48.825000000000045</v>
      </c>
      <c r="K14" s="7" t="s">
        <v>16</v>
      </c>
      <c r="L14" s="7" t="s">
        <v>25</v>
      </c>
      <c r="M14" s="12">
        <f>(6*15.77*0.38)+(2*15.77*0.52)</f>
        <v>52.356400000000008</v>
      </c>
      <c r="N14" s="19">
        <f>(6*20.61*0.38)+(2*20.61*0.52)</f>
        <v>68.425200000000004</v>
      </c>
      <c r="O14" s="13">
        <f t="shared" si="6"/>
        <v>16.068799999999996</v>
      </c>
      <c r="P14" s="12">
        <f>(6*21.22*0.38)+(2*21.22*0.52)</f>
        <v>70.450400000000002</v>
      </c>
      <c r="Q14" s="13">
        <f t="shared" si="7"/>
        <v>2.0251999999999981</v>
      </c>
    </row>
    <row r="15" spans="1:17" x14ac:dyDescent="0.3">
      <c r="B15" s="7">
        <v>2</v>
      </c>
      <c r="C15" s="7">
        <v>4</v>
      </c>
      <c r="D15" s="8">
        <v>1611</v>
      </c>
      <c r="E15" s="9">
        <f t="shared" si="8"/>
        <v>1691.5500000000002</v>
      </c>
      <c r="F15" s="10">
        <f t="shared" si="4"/>
        <v>80.550000000000182</v>
      </c>
      <c r="H15" s="8">
        <f t="shared" si="5"/>
        <v>1742.2965000000002</v>
      </c>
      <c r="I15" s="2">
        <f t="shared" si="0"/>
        <v>50.746499999999969</v>
      </c>
      <c r="K15" s="7" t="s">
        <v>17</v>
      </c>
      <c r="L15" s="7" t="s">
        <v>18</v>
      </c>
      <c r="M15" s="12">
        <f>4*15.77*0.6</f>
        <v>37.847999999999999</v>
      </c>
      <c r="N15" s="19">
        <f>4*20.61*0.6</f>
        <v>49.463999999999999</v>
      </c>
      <c r="O15" s="13">
        <f t="shared" si="6"/>
        <v>11.616</v>
      </c>
      <c r="P15" s="12">
        <f>4*21.22*0.6</f>
        <v>50.927999999999997</v>
      </c>
      <c r="Q15" s="13">
        <f t="shared" si="7"/>
        <v>1.4639999999999986</v>
      </c>
    </row>
    <row r="16" spans="1:17" x14ac:dyDescent="0.3">
      <c r="B16" s="7">
        <v>3</v>
      </c>
      <c r="C16" s="7">
        <v>5</v>
      </c>
      <c r="D16" s="8">
        <v>1670</v>
      </c>
      <c r="E16" s="9">
        <f t="shared" si="8"/>
        <v>1753.5</v>
      </c>
      <c r="F16" s="10">
        <f t="shared" si="4"/>
        <v>83.5</v>
      </c>
      <c r="H16" s="8">
        <f t="shared" si="5"/>
        <v>1806.105</v>
      </c>
      <c r="I16" s="2">
        <f t="shared" si="0"/>
        <v>52.605000000000018</v>
      </c>
      <c r="K16" s="25" t="s">
        <v>26</v>
      </c>
      <c r="L16" s="7"/>
      <c r="M16" s="12">
        <f>SUM(M11:M15)</f>
        <v>145.084</v>
      </c>
      <c r="N16" s="19">
        <f>SUM(N11:N15)</f>
        <v>189.61199999999999</v>
      </c>
      <c r="O16" s="13">
        <f>SUM(O11:O15)</f>
        <v>44.527999999999992</v>
      </c>
      <c r="P16" s="12">
        <f>SUM(P11:P15)</f>
        <v>195.22399999999999</v>
      </c>
      <c r="Q16" s="13">
        <f>SUM(Q11:Q15)</f>
        <v>5.6119999999999948</v>
      </c>
    </row>
    <row r="17" spans="1:9" x14ac:dyDescent="0.3">
      <c r="B17" s="7">
        <v>4</v>
      </c>
      <c r="C17" s="7">
        <v>6</v>
      </c>
      <c r="D17" s="8">
        <v>1703</v>
      </c>
      <c r="E17" s="9">
        <f t="shared" si="8"/>
        <v>1788.15</v>
      </c>
      <c r="F17" s="10">
        <f t="shared" si="4"/>
        <v>85.150000000000091</v>
      </c>
      <c r="H17" s="8">
        <f t="shared" si="5"/>
        <v>1841.7945000000002</v>
      </c>
      <c r="I17" s="2">
        <f t="shared" si="0"/>
        <v>53.644500000000107</v>
      </c>
    </row>
    <row r="18" spans="1:9" x14ac:dyDescent="0.3">
      <c r="B18" s="7">
        <v>5</v>
      </c>
      <c r="C18" s="7">
        <v>7</v>
      </c>
      <c r="D18" s="8">
        <v>1748</v>
      </c>
      <c r="E18" s="9">
        <f t="shared" si="8"/>
        <v>1835.4</v>
      </c>
      <c r="F18" s="10">
        <f t="shared" si="4"/>
        <v>87.400000000000091</v>
      </c>
      <c r="H18" s="8">
        <f t="shared" si="5"/>
        <v>1890.4620000000002</v>
      </c>
      <c r="I18" s="2">
        <f t="shared" si="0"/>
        <v>55.062000000000126</v>
      </c>
    </row>
    <row r="19" spans="1:9" x14ac:dyDescent="0.3">
      <c r="B19" s="7">
        <v>6</v>
      </c>
      <c r="C19" s="7">
        <v>8</v>
      </c>
      <c r="D19" s="8">
        <v>1792</v>
      </c>
      <c r="E19" s="9">
        <f t="shared" si="8"/>
        <v>1881.6000000000001</v>
      </c>
      <c r="F19" s="10">
        <f t="shared" si="4"/>
        <v>89.600000000000136</v>
      </c>
      <c r="H19" s="8">
        <f t="shared" si="5"/>
        <v>1938.0480000000002</v>
      </c>
      <c r="I19" s="2">
        <f t="shared" si="0"/>
        <v>56.448000000000093</v>
      </c>
    </row>
    <row r="20" spans="1:9" x14ac:dyDescent="0.3">
      <c r="B20" s="7">
        <v>7</v>
      </c>
      <c r="C20" s="7">
        <v>9</v>
      </c>
      <c r="D20" s="8">
        <v>1839</v>
      </c>
      <c r="E20" s="9">
        <f t="shared" si="8"/>
        <v>1930.95</v>
      </c>
      <c r="F20" s="10">
        <f t="shared" si="4"/>
        <v>91.950000000000045</v>
      </c>
      <c r="H20" s="8">
        <f t="shared" si="5"/>
        <v>1988.8785</v>
      </c>
      <c r="I20" s="2">
        <f t="shared" si="0"/>
        <v>57.928499999999985</v>
      </c>
    </row>
    <row r="21" spans="1:9" x14ac:dyDescent="0.3">
      <c r="B21" s="7">
        <v>8</v>
      </c>
      <c r="C21" s="7">
        <v>10</v>
      </c>
      <c r="D21" s="8">
        <v>1890</v>
      </c>
      <c r="E21" s="9">
        <f t="shared" si="8"/>
        <v>1984.5</v>
      </c>
      <c r="F21" s="10">
        <f t="shared" si="4"/>
        <v>94.5</v>
      </c>
      <c r="H21" s="8">
        <f t="shared" si="5"/>
        <v>2044.0350000000001</v>
      </c>
      <c r="I21" s="2">
        <f t="shared" si="0"/>
        <v>59.535000000000082</v>
      </c>
    </row>
    <row r="22" spans="1:9" x14ac:dyDescent="0.3">
      <c r="B22" s="7">
        <v>9</v>
      </c>
      <c r="C22" s="7">
        <v>11</v>
      </c>
      <c r="D22" s="8">
        <v>1947</v>
      </c>
      <c r="E22" s="9">
        <f t="shared" si="8"/>
        <v>2044.3500000000001</v>
      </c>
      <c r="F22" s="10">
        <f t="shared" si="4"/>
        <v>97.350000000000136</v>
      </c>
      <c r="H22" s="8">
        <f t="shared" si="5"/>
        <v>2105.6805000000004</v>
      </c>
      <c r="I22" s="2">
        <f t="shared" si="0"/>
        <v>61.330500000000256</v>
      </c>
    </row>
    <row r="23" spans="1:9" x14ac:dyDescent="0.3">
      <c r="B23" s="7">
        <v>10</v>
      </c>
      <c r="C23" s="7">
        <v>12</v>
      </c>
      <c r="D23" s="8">
        <v>2008</v>
      </c>
      <c r="E23" s="9">
        <f t="shared" si="8"/>
        <v>2108.4</v>
      </c>
      <c r="F23" s="10">
        <f t="shared" si="4"/>
        <v>100.40000000000009</v>
      </c>
      <c r="H23" s="8">
        <f t="shared" si="5"/>
        <v>2171.652</v>
      </c>
      <c r="I23" s="2">
        <f t="shared" si="0"/>
        <v>63.251999999999953</v>
      </c>
    </row>
    <row r="24" spans="1:9" ht="15" thickBot="1" x14ac:dyDescent="0.35">
      <c r="B24" s="5"/>
      <c r="D24" s="20"/>
      <c r="E24" s="21"/>
      <c r="F24" s="22"/>
      <c r="H24" s="20"/>
      <c r="I24" s="23"/>
    </row>
    <row r="25" spans="1:9" ht="15" thickBot="1" x14ac:dyDescent="0.35">
      <c r="A25" s="24">
        <v>15</v>
      </c>
      <c r="B25" s="7">
        <v>0</v>
      </c>
      <c r="C25" s="7">
        <v>3</v>
      </c>
      <c r="D25" s="8">
        <v>1550</v>
      </c>
      <c r="E25" s="9">
        <f t="shared" si="8"/>
        <v>1627.5</v>
      </c>
      <c r="F25" s="10">
        <f t="shared" si="4"/>
        <v>77.5</v>
      </c>
      <c r="H25" s="8">
        <f t="shared" si="5"/>
        <v>1676.325</v>
      </c>
      <c r="I25" s="2">
        <f t="shared" si="0"/>
        <v>48.825000000000045</v>
      </c>
    </row>
    <row r="26" spans="1:9" x14ac:dyDescent="0.3">
      <c r="B26" s="7">
        <v>1</v>
      </c>
      <c r="C26" s="7">
        <v>4</v>
      </c>
      <c r="D26" s="8">
        <v>1611</v>
      </c>
      <c r="E26" s="9">
        <f t="shared" si="8"/>
        <v>1691.5500000000002</v>
      </c>
      <c r="F26" s="10">
        <f t="shared" si="4"/>
        <v>80.550000000000182</v>
      </c>
      <c r="H26" s="8">
        <f t="shared" si="5"/>
        <v>1742.2965000000002</v>
      </c>
      <c r="I26" s="2">
        <f t="shared" si="0"/>
        <v>50.746499999999969</v>
      </c>
    </row>
    <row r="27" spans="1:9" x14ac:dyDescent="0.3">
      <c r="B27" s="7">
        <v>2</v>
      </c>
      <c r="C27" s="7">
        <v>5</v>
      </c>
      <c r="D27" s="8">
        <v>1670</v>
      </c>
      <c r="E27" s="9">
        <f t="shared" si="8"/>
        <v>1753.5</v>
      </c>
      <c r="F27" s="10">
        <f t="shared" si="4"/>
        <v>83.5</v>
      </c>
      <c r="H27" s="8">
        <f t="shared" si="5"/>
        <v>1806.105</v>
      </c>
      <c r="I27" s="2">
        <f t="shared" si="0"/>
        <v>52.605000000000018</v>
      </c>
    </row>
    <row r="28" spans="1:9" x14ac:dyDescent="0.3">
      <c r="B28" s="7">
        <v>3</v>
      </c>
      <c r="C28" s="7">
        <v>6</v>
      </c>
      <c r="D28" s="8">
        <v>1703</v>
      </c>
      <c r="E28" s="9">
        <f t="shared" si="8"/>
        <v>1788.15</v>
      </c>
      <c r="F28" s="10">
        <f t="shared" si="4"/>
        <v>85.150000000000091</v>
      </c>
      <c r="H28" s="8">
        <f t="shared" si="5"/>
        <v>1841.7945000000002</v>
      </c>
      <c r="I28" s="2">
        <f t="shared" si="0"/>
        <v>53.644500000000107</v>
      </c>
    </row>
    <row r="29" spans="1:9" x14ac:dyDescent="0.3">
      <c r="B29" s="7">
        <v>4</v>
      </c>
      <c r="C29" s="7">
        <v>7</v>
      </c>
      <c r="D29" s="8">
        <v>1748</v>
      </c>
      <c r="E29" s="9">
        <f t="shared" si="8"/>
        <v>1835.4</v>
      </c>
      <c r="F29" s="10">
        <f t="shared" si="4"/>
        <v>87.400000000000091</v>
      </c>
      <c r="H29" s="8">
        <f t="shared" si="5"/>
        <v>1890.4620000000002</v>
      </c>
      <c r="I29" s="2">
        <f t="shared" si="0"/>
        <v>55.062000000000126</v>
      </c>
    </row>
    <row r="30" spans="1:9" x14ac:dyDescent="0.3">
      <c r="B30" s="7">
        <v>5</v>
      </c>
      <c r="C30" s="7">
        <v>8</v>
      </c>
      <c r="D30" s="8">
        <v>1792</v>
      </c>
      <c r="E30" s="9">
        <f t="shared" si="8"/>
        <v>1881.6000000000001</v>
      </c>
      <c r="F30" s="10">
        <f t="shared" si="4"/>
        <v>89.600000000000136</v>
      </c>
      <c r="H30" s="8">
        <f t="shared" si="5"/>
        <v>1938.0480000000002</v>
      </c>
      <c r="I30" s="2">
        <f t="shared" si="0"/>
        <v>56.448000000000093</v>
      </c>
    </row>
    <row r="31" spans="1:9" x14ac:dyDescent="0.3">
      <c r="B31" s="7">
        <v>6</v>
      </c>
      <c r="C31" s="7">
        <v>9</v>
      </c>
      <c r="D31" s="8">
        <v>1839</v>
      </c>
      <c r="E31" s="9">
        <f t="shared" si="8"/>
        <v>1930.95</v>
      </c>
      <c r="F31" s="10">
        <f t="shared" si="4"/>
        <v>91.950000000000045</v>
      </c>
      <c r="H31" s="8">
        <f t="shared" si="5"/>
        <v>1988.8785</v>
      </c>
      <c r="I31" s="2">
        <f t="shared" si="0"/>
        <v>57.928499999999985</v>
      </c>
    </row>
    <row r="32" spans="1:9" x14ac:dyDescent="0.3">
      <c r="B32" s="7">
        <v>7</v>
      </c>
      <c r="C32" s="7">
        <v>10</v>
      </c>
      <c r="D32" s="8">
        <v>1890</v>
      </c>
      <c r="E32" s="9">
        <f t="shared" si="8"/>
        <v>1984.5</v>
      </c>
      <c r="F32" s="10">
        <f t="shared" si="4"/>
        <v>94.5</v>
      </c>
      <c r="H32" s="8">
        <f t="shared" si="5"/>
        <v>2044.0350000000001</v>
      </c>
      <c r="I32" s="2">
        <f t="shared" si="0"/>
        <v>59.535000000000082</v>
      </c>
    </row>
    <row r="33" spans="1:9" x14ac:dyDescent="0.3">
      <c r="B33" s="7">
        <v>8</v>
      </c>
      <c r="C33" s="7">
        <v>11</v>
      </c>
      <c r="D33" s="8">
        <v>1947</v>
      </c>
      <c r="E33" s="9">
        <f t="shared" si="8"/>
        <v>2044.3500000000001</v>
      </c>
      <c r="F33" s="10">
        <f t="shared" si="4"/>
        <v>97.350000000000136</v>
      </c>
      <c r="H33" s="8">
        <f t="shared" si="5"/>
        <v>2105.6805000000004</v>
      </c>
      <c r="I33" s="2">
        <f t="shared" si="0"/>
        <v>61.330500000000256</v>
      </c>
    </row>
    <row r="34" spans="1:9" x14ac:dyDescent="0.3">
      <c r="B34" s="7">
        <v>9</v>
      </c>
      <c r="C34" s="7">
        <v>12</v>
      </c>
      <c r="D34" s="8">
        <v>2008</v>
      </c>
      <c r="E34" s="9">
        <f t="shared" si="8"/>
        <v>2108.4</v>
      </c>
      <c r="F34" s="10">
        <f t="shared" si="4"/>
        <v>100.40000000000009</v>
      </c>
      <c r="H34" s="8">
        <f t="shared" si="5"/>
        <v>2171.652</v>
      </c>
      <c r="I34" s="2">
        <f t="shared" si="0"/>
        <v>63.251999999999953</v>
      </c>
    </row>
    <row r="35" spans="1:9" x14ac:dyDescent="0.3">
      <c r="B35" s="7">
        <v>10</v>
      </c>
      <c r="C35" s="7">
        <v>13</v>
      </c>
      <c r="D35" s="8">
        <v>2076</v>
      </c>
      <c r="E35" s="9">
        <f t="shared" si="8"/>
        <v>2179.8000000000002</v>
      </c>
      <c r="F35" s="10">
        <f t="shared" si="4"/>
        <v>103.80000000000018</v>
      </c>
      <c r="H35" s="8">
        <f t="shared" si="5"/>
        <v>2245.1940000000004</v>
      </c>
      <c r="I35" s="2">
        <f t="shared" si="0"/>
        <v>65.394000000000233</v>
      </c>
    </row>
    <row r="36" spans="1:9" x14ac:dyDescent="0.3">
      <c r="B36" s="7">
        <v>11</v>
      </c>
      <c r="C36" s="7">
        <v>14</v>
      </c>
      <c r="D36" s="8">
        <v>2144</v>
      </c>
      <c r="E36" s="9">
        <f t="shared" si="8"/>
        <v>2251.2000000000003</v>
      </c>
      <c r="F36" s="10">
        <f t="shared" si="4"/>
        <v>107.20000000000027</v>
      </c>
      <c r="H36" s="8">
        <f t="shared" si="5"/>
        <v>2318.7360000000003</v>
      </c>
      <c r="I36" s="2">
        <f t="shared" si="0"/>
        <v>67.536000000000058</v>
      </c>
    </row>
    <row r="37" spans="1:9" ht="15" thickBot="1" x14ac:dyDescent="0.35">
      <c r="B37" s="5"/>
      <c r="D37" s="20"/>
      <c r="E37" s="21"/>
      <c r="F37" s="22"/>
      <c r="H37" s="20"/>
      <c r="I37" s="23"/>
    </row>
    <row r="38" spans="1:9" ht="15" thickBot="1" x14ac:dyDescent="0.35">
      <c r="A38" s="24">
        <v>20</v>
      </c>
      <c r="B38" s="7">
        <v>0</v>
      </c>
      <c r="C38" s="7">
        <v>5</v>
      </c>
      <c r="D38" s="8">
        <v>1670</v>
      </c>
      <c r="E38" s="9">
        <f t="shared" si="8"/>
        <v>1753.5</v>
      </c>
      <c r="F38" s="10">
        <f t="shared" si="4"/>
        <v>83.5</v>
      </c>
      <c r="H38" s="8">
        <f t="shared" si="5"/>
        <v>1806.105</v>
      </c>
      <c r="I38" s="2">
        <f t="shared" si="0"/>
        <v>52.605000000000018</v>
      </c>
    </row>
    <row r="39" spans="1:9" x14ac:dyDescent="0.3">
      <c r="B39" s="7">
        <v>1</v>
      </c>
      <c r="C39" s="7">
        <v>6</v>
      </c>
      <c r="D39" s="8">
        <v>1703</v>
      </c>
      <c r="E39" s="9">
        <f t="shared" si="8"/>
        <v>1788.15</v>
      </c>
      <c r="F39" s="10">
        <f t="shared" si="4"/>
        <v>85.150000000000091</v>
      </c>
      <c r="H39" s="8">
        <f t="shared" si="5"/>
        <v>1841.7945000000002</v>
      </c>
      <c r="I39" s="2">
        <f t="shared" si="0"/>
        <v>53.644500000000107</v>
      </c>
    </row>
    <row r="40" spans="1:9" x14ac:dyDescent="0.3">
      <c r="B40" s="7">
        <v>2</v>
      </c>
      <c r="C40" s="7">
        <v>7</v>
      </c>
      <c r="D40" s="8">
        <v>1748</v>
      </c>
      <c r="E40" s="9">
        <f t="shared" si="8"/>
        <v>1835.4</v>
      </c>
      <c r="F40" s="10">
        <f t="shared" si="4"/>
        <v>87.400000000000091</v>
      </c>
      <c r="H40" s="8">
        <f t="shared" si="5"/>
        <v>1890.4620000000002</v>
      </c>
      <c r="I40" s="2">
        <f t="shared" si="0"/>
        <v>55.062000000000126</v>
      </c>
    </row>
    <row r="41" spans="1:9" x14ac:dyDescent="0.3">
      <c r="B41" s="7">
        <v>3</v>
      </c>
      <c r="C41" s="7">
        <v>8</v>
      </c>
      <c r="D41" s="8">
        <v>1792</v>
      </c>
      <c r="E41" s="9">
        <f t="shared" si="8"/>
        <v>1881.6000000000001</v>
      </c>
      <c r="F41" s="10">
        <f t="shared" si="4"/>
        <v>89.600000000000136</v>
      </c>
      <c r="H41" s="8">
        <f t="shared" si="5"/>
        <v>1938.0480000000002</v>
      </c>
      <c r="I41" s="2">
        <f t="shared" si="0"/>
        <v>56.448000000000093</v>
      </c>
    </row>
    <row r="42" spans="1:9" x14ac:dyDescent="0.3">
      <c r="B42" s="7">
        <v>4</v>
      </c>
      <c r="C42" s="7">
        <v>9</v>
      </c>
      <c r="D42" s="8">
        <v>1839</v>
      </c>
      <c r="E42" s="9">
        <f t="shared" si="8"/>
        <v>1930.95</v>
      </c>
      <c r="F42" s="10">
        <f t="shared" si="4"/>
        <v>91.950000000000045</v>
      </c>
      <c r="H42" s="8">
        <f t="shared" si="5"/>
        <v>1988.8785</v>
      </c>
      <c r="I42" s="2">
        <f t="shared" si="0"/>
        <v>57.928499999999985</v>
      </c>
    </row>
    <row r="43" spans="1:9" x14ac:dyDescent="0.3">
      <c r="B43" s="7">
        <v>5</v>
      </c>
      <c r="C43" s="7">
        <v>10</v>
      </c>
      <c r="D43" s="8">
        <v>1890</v>
      </c>
      <c r="E43" s="9">
        <f t="shared" si="8"/>
        <v>1984.5</v>
      </c>
      <c r="F43" s="10">
        <f t="shared" si="4"/>
        <v>94.5</v>
      </c>
      <c r="H43" s="8">
        <f t="shared" si="5"/>
        <v>2044.0350000000001</v>
      </c>
      <c r="I43" s="2">
        <f t="shared" si="0"/>
        <v>59.535000000000082</v>
      </c>
    </row>
    <row r="44" spans="1:9" x14ac:dyDescent="0.3">
      <c r="B44" s="7">
        <v>6</v>
      </c>
      <c r="C44" s="7">
        <v>11</v>
      </c>
      <c r="D44" s="8">
        <v>1947</v>
      </c>
      <c r="E44" s="9">
        <f t="shared" si="8"/>
        <v>2044.3500000000001</v>
      </c>
      <c r="F44" s="10">
        <f t="shared" si="4"/>
        <v>97.350000000000136</v>
      </c>
      <c r="H44" s="8">
        <f t="shared" si="5"/>
        <v>2105.6805000000004</v>
      </c>
      <c r="I44" s="2">
        <f t="shared" si="0"/>
        <v>61.330500000000256</v>
      </c>
    </row>
    <row r="45" spans="1:9" x14ac:dyDescent="0.3">
      <c r="B45" s="7">
        <v>7</v>
      </c>
      <c r="C45" s="7">
        <v>12</v>
      </c>
      <c r="D45" s="8">
        <v>2008</v>
      </c>
      <c r="E45" s="9">
        <f t="shared" si="8"/>
        <v>2108.4</v>
      </c>
      <c r="F45" s="10">
        <f t="shared" si="4"/>
        <v>100.40000000000009</v>
      </c>
      <c r="H45" s="8">
        <f t="shared" si="5"/>
        <v>2171.652</v>
      </c>
      <c r="I45" s="2">
        <f t="shared" si="0"/>
        <v>63.251999999999953</v>
      </c>
    </row>
    <row r="46" spans="1:9" x14ac:dyDescent="0.3">
      <c r="B46" s="7">
        <v>8</v>
      </c>
      <c r="C46" s="7">
        <v>13</v>
      </c>
      <c r="D46" s="8">
        <v>2076</v>
      </c>
      <c r="E46" s="9">
        <f t="shared" si="8"/>
        <v>2179.8000000000002</v>
      </c>
      <c r="F46" s="10">
        <f t="shared" si="4"/>
        <v>103.80000000000018</v>
      </c>
      <c r="H46" s="8">
        <f t="shared" si="5"/>
        <v>2245.1940000000004</v>
      </c>
      <c r="I46" s="2">
        <f t="shared" si="0"/>
        <v>65.394000000000233</v>
      </c>
    </row>
    <row r="47" spans="1:9" x14ac:dyDescent="0.3">
      <c r="B47" s="7">
        <v>9</v>
      </c>
      <c r="C47" s="7">
        <v>14</v>
      </c>
      <c r="D47" s="8">
        <v>2144</v>
      </c>
      <c r="E47" s="9">
        <f t="shared" si="8"/>
        <v>2251.2000000000003</v>
      </c>
      <c r="F47" s="10">
        <f t="shared" si="4"/>
        <v>107.20000000000027</v>
      </c>
      <c r="H47" s="8">
        <f t="shared" si="5"/>
        <v>2318.7360000000003</v>
      </c>
      <c r="I47" s="2">
        <f t="shared" si="0"/>
        <v>67.536000000000058</v>
      </c>
    </row>
    <row r="48" spans="1:9" x14ac:dyDescent="0.3">
      <c r="B48" s="7">
        <v>10</v>
      </c>
      <c r="C48" s="7">
        <v>15</v>
      </c>
      <c r="D48" s="8">
        <v>2207</v>
      </c>
      <c r="E48" s="9">
        <f t="shared" si="8"/>
        <v>2317.35</v>
      </c>
      <c r="F48" s="10">
        <f t="shared" si="4"/>
        <v>110.34999999999991</v>
      </c>
      <c r="H48" s="8">
        <f t="shared" si="5"/>
        <v>2386.8705</v>
      </c>
      <c r="I48" s="2">
        <f t="shared" si="0"/>
        <v>69.520500000000084</v>
      </c>
    </row>
    <row r="49" spans="1:9" x14ac:dyDescent="0.3">
      <c r="B49" s="7">
        <v>11</v>
      </c>
      <c r="C49" s="7">
        <v>16</v>
      </c>
      <c r="D49" s="8">
        <v>2278</v>
      </c>
      <c r="E49" s="9">
        <f t="shared" si="8"/>
        <v>2391.9</v>
      </c>
      <c r="F49" s="10">
        <f t="shared" si="4"/>
        <v>113.90000000000009</v>
      </c>
      <c r="H49" s="8">
        <f t="shared" si="5"/>
        <v>2463.6570000000002</v>
      </c>
      <c r="I49" s="2">
        <f t="shared" si="0"/>
        <v>71.757000000000062</v>
      </c>
    </row>
    <row r="50" spans="1:9" ht="15" thickBot="1" x14ac:dyDescent="0.35">
      <c r="B50" s="5"/>
      <c r="D50" s="20"/>
      <c r="E50" s="21"/>
      <c r="F50" s="22"/>
      <c r="H50" s="20"/>
      <c r="I50" s="23"/>
    </row>
    <row r="51" spans="1:9" ht="15" thickBot="1" x14ac:dyDescent="0.35">
      <c r="A51" s="24">
        <v>25</v>
      </c>
      <c r="B51" s="7">
        <v>0</v>
      </c>
      <c r="C51" s="7">
        <v>5</v>
      </c>
      <c r="D51" s="8">
        <v>1670</v>
      </c>
      <c r="E51" s="9">
        <f t="shared" si="8"/>
        <v>1753.5</v>
      </c>
      <c r="F51" s="10">
        <f t="shared" si="4"/>
        <v>83.5</v>
      </c>
      <c r="H51" s="8">
        <f t="shared" si="5"/>
        <v>1806.105</v>
      </c>
      <c r="I51" s="2">
        <f t="shared" si="0"/>
        <v>52.605000000000018</v>
      </c>
    </row>
    <row r="52" spans="1:9" x14ac:dyDescent="0.3">
      <c r="B52" s="7">
        <v>1</v>
      </c>
      <c r="C52" s="7">
        <v>7</v>
      </c>
      <c r="D52" s="8">
        <v>1748</v>
      </c>
      <c r="E52" s="9">
        <f t="shared" si="8"/>
        <v>1835.4</v>
      </c>
      <c r="F52" s="10">
        <f t="shared" si="4"/>
        <v>87.400000000000091</v>
      </c>
      <c r="H52" s="8">
        <f t="shared" si="5"/>
        <v>1890.4620000000002</v>
      </c>
      <c r="I52" s="2">
        <f t="shared" si="0"/>
        <v>55.062000000000126</v>
      </c>
    </row>
    <row r="53" spans="1:9" x14ac:dyDescent="0.3">
      <c r="B53" s="7">
        <v>2</v>
      </c>
      <c r="C53" s="7">
        <v>9</v>
      </c>
      <c r="D53" s="8">
        <v>1839</v>
      </c>
      <c r="E53" s="9">
        <f t="shared" si="8"/>
        <v>1930.95</v>
      </c>
      <c r="F53" s="10">
        <f t="shared" si="4"/>
        <v>91.950000000000045</v>
      </c>
      <c r="H53" s="8">
        <f t="shared" si="5"/>
        <v>1988.8785</v>
      </c>
      <c r="I53" s="2">
        <f t="shared" si="0"/>
        <v>57.928499999999985</v>
      </c>
    </row>
    <row r="54" spans="1:9" x14ac:dyDescent="0.3">
      <c r="B54" s="7">
        <v>3</v>
      </c>
      <c r="C54" s="7">
        <v>10</v>
      </c>
      <c r="D54" s="8">
        <v>1890</v>
      </c>
      <c r="E54" s="9">
        <f t="shared" si="8"/>
        <v>1984.5</v>
      </c>
      <c r="F54" s="10">
        <f t="shared" si="4"/>
        <v>94.5</v>
      </c>
      <c r="H54" s="8">
        <f t="shared" si="5"/>
        <v>2044.0350000000001</v>
      </c>
      <c r="I54" s="2">
        <f t="shared" si="0"/>
        <v>59.535000000000082</v>
      </c>
    </row>
    <row r="55" spans="1:9" x14ac:dyDescent="0.3">
      <c r="B55" s="7">
        <v>4</v>
      </c>
      <c r="C55" s="7">
        <v>11</v>
      </c>
      <c r="D55" s="8">
        <v>1947</v>
      </c>
      <c r="E55" s="9">
        <f t="shared" si="8"/>
        <v>2044.3500000000001</v>
      </c>
      <c r="F55" s="10">
        <f t="shared" si="4"/>
        <v>97.350000000000136</v>
      </c>
      <c r="H55" s="8">
        <f t="shared" si="5"/>
        <v>2105.6805000000004</v>
      </c>
      <c r="I55" s="2">
        <f t="shared" si="0"/>
        <v>61.330500000000256</v>
      </c>
    </row>
    <row r="56" spans="1:9" x14ac:dyDescent="0.3">
      <c r="B56" s="7">
        <v>5</v>
      </c>
      <c r="C56" s="7">
        <v>12</v>
      </c>
      <c r="D56" s="8">
        <v>2008</v>
      </c>
      <c r="E56" s="9">
        <f t="shared" si="8"/>
        <v>2108.4</v>
      </c>
      <c r="F56" s="10">
        <f t="shared" si="4"/>
        <v>100.40000000000009</v>
      </c>
      <c r="H56" s="8">
        <f t="shared" si="5"/>
        <v>2171.652</v>
      </c>
      <c r="I56" s="2">
        <f t="shared" si="0"/>
        <v>63.251999999999953</v>
      </c>
    </row>
    <row r="57" spans="1:9" x14ac:dyDescent="0.3">
      <c r="B57" s="7">
        <v>6</v>
      </c>
      <c r="C57" s="7">
        <v>13</v>
      </c>
      <c r="D57" s="8">
        <v>2076</v>
      </c>
      <c r="E57" s="9">
        <f t="shared" si="8"/>
        <v>2179.8000000000002</v>
      </c>
      <c r="F57" s="10">
        <f t="shared" si="4"/>
        <v>103.80000000000018</v>
      </c>
      <c r="H57" s="8">
        <f t="shared" si="5"/>
        <v>2245.1940000000004</v>
      </c>
      <c r="I57" s="2">
        <f t="shared" si="0"/>
        <v>65.394000000000233</v>
      </c>
    </row>
    <row r="58" spans="1:9" x14ac:dyDescent="0.3">
      <c r="B58" s="7">
        <v>7</v>
      </c>
      <c r="C58" s="7">
        <v>14</v>
      </c>
      <c r="D58" s="8">
        <v>2144</v>
      </c>
      <c r="E58" s="9">
        <f t="shared" si="8"/>
        <v>2251.2000000000003</v>
      </c>
      <c r="F58" s="10">
        <f t="shared" si="4"/>
        <v>107.20000000000027</v>
      </c>
      <c r="H58" s="8">
        <f t="shared" si="5"/>
        <v>2318.7360000000003</v>
      </c>
      <c r="I58" s="2">
        <f t="shared" si="0"/>
        <v>67.536000000000058</v>
      </c>
    </row>
    <row r="59" spans="1:9" x14ac:dyDescent="0.3">
      <c r="B59" s="7">
        <v>8</v>
      </c>
      <c r="C59" s="7">
        <v>15</v>
      </c>
      <c r="D59" s="8">
        <v>2207</v>
      </c>
      <c r="E59" s="9">
        <f t="shared" si="8"/>
        <v>2317.35</v>
      </c>
      <c r="F59" s="10">
        <f t="shared" si="4"/>
        <v>110.34999999999991</v>
      </c>
      <c r="H59" s="8">
        <f t="shared" si="5"/>
        <v>2386.8705</v>
      </c>
      <c r="I59" s="2">
        <f t="shared" si="0"/>
        <v>69.520500000000084</v>
      </c>
    </row>
    <row r="60" spans="1:9" x14ac:dyDescent="0.3">
      <c r="B60" s="7">
        <v>9</v>
      </c>
      <c r="C60" s="7">
        <v>16</v>
      </c>
      <c r="D60" s="8">
        <v>2278</v>
      </c>
      <c r="E60" s="9">
        <f t="shared" si="8"/>
        <v>2391.9</v>
      </c>
      <c r="F60" s="10">
        <f t="shared" si="4"/>
        <v>113.90000000000009</v>
      </c>
      <c r="H60" s="8">
        <f t="shared" si="5"/>
        <v>2463.6570000000002</v>
      </c>
      <c r="I60" s="2">
        <f t="shared" si="0"/>
        <v>71.757000000000062</v>
      </c>
    </row>
    <row r="61" spans="1:9" x14ac:dyDescent="0.3">
      <c r="B61" s="7">
        <v>10</v>
      </c>
      <c r="C61" s="7">
        <v>17</v>
      </c>
      <c r="D61" s="8">
        <v>2336</v>
      </c>
      <c r="E61" s="9">
        <f t="shared" si="8"/>
        <v>2452.8000000000002</v>
      </c>
      <c r="F61" s="10">
        <f t="shared" si="4"/>
        <v>116.80000000000018</v>
      </c>
      <c r="H61" s="8">
        <f t="shared" si="5"/>
        <v>2526.3840000000005</v>
      </c>
      <c r="I61" s="2">
        <f t="shared" si="0"/>
        <v>73.584000000000287</v>
      </c>
    </row>
    <row r="62" spans="1:9" x14ac:dyDescent="0.3">
      <c r="B62" s="7">
        <v>11</v>
      </c>
      <c r="C62" s="7">
        <v>18</v>
      </c>
      <c r="D62" s="8">
        <v>2404</v>
      </c>
      <c r="E62" s="9">
        <f t="shared" si="8"/>
        <v>2524.2000000000003</v>
      </c>
      <c r="F62" s="10">
        <f t="shared" si="4"/>
        <v>120.20000000000027</v>
      </c>
      <c r="H62" s="8">
        <f t="shared" si="5"/>
        <v>2599.9260000000004</v>
      </c>
      <c r="I62" s="2">
        <f t="shared" si="0"/>
        <v>75.726000000000113</v>
      </c>
    </row>
    <row r="63" spans="1:9" ht="15" thickBot="1" x14ac:dyDescent="0.35">
      <c r="B63" s="5"/>
      <c r="D63" s="20"/>
      <c r="E63" s="21"/>
      <c r="F63" s="22"/>
      <c r="H63" s="20"/>
      <c r="I63" s="23"/>
    </row>
    <row r="64" spans="1:9" ht="15" thickBot="1" x14ac:dyDescent="0.35">
      <c r="A64" s="24">
        <v>30</v>
      </c>
      <c r="B64" s="7">
        <v>0</v>
      </c>
      <c r="C64" s="7">
        <v>6</v>
      </c>
      <c r="D64" s="8">
        <v>1703</v>
      </c>
      <c r="E64" s="9">
        <f t="shared" si="8"/>
        <v>1788.15</v>
      </c>
      <c r="F64" s="10">
        <f t="shared" si="4"/>
        <v>85.150000000000091</v>
      </c>
      <c r="H64" s="8">
        <f t="shared" si="5"/>
        <v>1841.7945000000002</v>
      </c>
      <c r="I64" s="2">
        <f t="shared" si="0"/>
        <v>53.644500000000107</v>
      </c>
    </row>
    <row r="65" spans="1:9" x14ac:dyDescent="0.3">
      <c r="B65" s="7">
        <v>1</v>
      </c>
      <c r="C65" s="7">
        <v>8</v>
      </c>
      <c r="D65" s="8">
        <v>1792</v>
      </c>
      <c r="E65" s="9">
        <f t="shared" si="8"/>
        <v>1881.6000000000001</v>
      </c>
      <c r="F65" s="10">
        <f t="shared" si="4"/>
        <v>89.600000000000136</v>
      </c>
      <c r="H65" s="8">
        <f t="shared" si="5"/>
        <v>1938.0480000000002</v>
      </c>
      <c r="I65" s="2">
        <f t="shared" si="0"/>
        <v>56.448000000000093</v>
      </c>
    </row>
    <row r="66" spans="1:9" x14ac:dyDescent="0.3">
      <c r="B66" s="7">
        <v>2</v>
      </c>
      <c r="C66" s="7">
        <v>10</v>
      </c>
      <c r="D66" s="8">
        <v>1890</v>
      </c>
      <c r="E66" s="9">
        <f t="shared" si="8"/>
        <v>1984.5</v>
      </c>
      <c r="F66" s="10">
        <f t="shared" si="4"/>
        <v>94.5</v>
      </c>
      <c r="H66" s="8">
        <f t="shared" si="5"/>
        <v>2044.0350000000001</v>
      </c>
      <c r="I66" s="2">
        <f t="shared" si="0"/>
        <v>59.535000000000082</v>
      </c>
    </row>
    <row r="67" spans="1:9" x14ac:dyDescent="0.3">
      <c r="B67" s="7">
        <v>3</v>
      </c>
      <c r="C67" s="7">
        <v>12</v>
      </c>
      <c r="D67" s="8">
        <v>2008</v>
      </c>
      <c r="E67" s="9">
        <f t="shared" si="8"/>
        <v>2108.4</v>
      </c>
      <c r="F67" s="10">
        <f t="shared" si="4"/>
        <v>100.40000000000009</v>
      </c>
      <c r="H67" s="8">
        <f t="shared" si="5"/>
        <v>2171.652</v>
      </c>
      <c r="I67" s="2">
        <f t="shared" ref="I67:I129" si="9">H67-E67</f>
        <v>63.251999999999953</v>
      </c>
    </row>
    <row r="68" spans="1:9" x14ac:dyDescent="0.3">
      <c r="B68" s="7">
        <v>4</v>
      </c>
      <c r="C68" s="7">
        <v>13</v>
      </c>
      <c r="D68" s="8">
        <v>2076</v>
      </c>
      <c r="E68" s="9">
        <f t="shared" si="8"/>
        <v>2179.8000000000002</v>
      </c>
      <c r="F68" s="10">
        <f t="shared" ref="F68:F131" si="10">E68-D68</f>
        <v>103.80000000000018</v>
      </c>
      <c r="H68" s="8">
        <f t="shared" si="5"/>
        <v>2245.1940000000004</v>
      </c>
      <c r="I68" s="2">
        <f t="shared" si="9"/>
        <v>65.394000000000233</v>
      </c>
    </row>
    <row r="69" spans="1:9" x14ac:dyDescent="0.3">
      <c r="B69" s="7">
        <v>5</v>
      </c>
      <c r="C69" s="7">
        <v>14</v>
      </c>
      <c r="D69" s="8">
        <v>2144</v>
      </c>
      <c r="E69" s="9">
        <f t="shared" si="8"/>
        <v>2251.2000000000003</v>
      </c>
      <c r="F69" s="10">
        <f t="shared" si="10"/>
        <v>107.20000000000027</v>
      </c>
      <c r="H69" s="8">
        <f t="shared" ref="H69:H132" si="11">E69*1.03</f>
        <v>2318.7360000000003</v>
      </c>
      <c r="I69" s="2">
        <f t="shared" si="9"/>
        <v>67.536000000000058</v>
      </c>
    </row>
    <row r="70" spans="1:9" x14ac:dyDescent="0.3">
      <c r="B70" s="7">
        <v>6</v>
      </c>
      <c r="C70" s="7">
        <v>15</v>
      </c>
      <c r="D70" s="8">
        <v>2207</v>
      </c>
      <c r="E70" s="9">
        <f t="shared" si="8"/>
        <v>2317.35</v>
      </c>
      <c r="F70" s="10">
        <f t="shared" si="10"/>
        <v>110.34999999999991</v>
      </c>
      <c r="H70" s="8">
        <f t="shared" si="11"/>
        <v>2386.8705</v>
      </c>
      <c r="I70" s="2">
        <f t="shared" si="9"/>
        <v>69.520500000000084</v>
      </c>
    </row>
    <row r="71" spans="1:9" x14ac:dyDescent="0.3">
      <c r="B71" s="7">
        <v>7</v>
      </c>
      <c r="C71" s="7">
        <v>16</v>
      </c>
      <c r="D71" s="8">
        <v>2278</v>
      </c>
      <c r="E71" s="9">
        <f t="shared" si="8"/>
        <v>2391.9</v>
      </c>
      <c r="F71" s="10">
        <f t="shared" si="10"/>
        <v>113.90000000000009</v>
      </c>
      <c r="H71" s="8">
        <f t="shared" si="11"/>
        <v>2463.6570000000002</v>
      </c>
      <c r="I71" s="2">
        <f t="shared" si="9"/>
        <v>71.757000000000062</v>
      </c>
    </row>
    <row r="72" spans="1:9" x14ac:dyDescent="0.3">
      <c r="B72" s="7">
        <v>8</v>
      </c>
      <c r="C72" s="7">
        <v>17</v>
      </c>
      <c r="D72" s="8">
        <v>2336</v>
      </c>
      <c r="E72" s="9">
        <f t="shared" si="8"/>
        <v>2452.8000000000002</v>
      </c>
      <c r="F72" s="10">
        <f t="shared" si="10"/>
        <v>116.80000000000018</v>
      </c>
      <c r="H72" s="8">
        <f t="shared" si="11"/>
        <v>2526.3840000000005</v>
      </c>
      <c r="I72" s="2">
        <f t="shared" si="9"/>
        <v>73.584000000000287</v>
      </c>
    </row>
    <row r="73" spans="1:9" x14ac:dyDescent="0.3">
      <c r="B73" s="7">
        <v>9</v>
      </c>
      <c r="C73" s="7">
        <v>18</v>
      </c>
      <c r="D73" s="8">
        <v>2404</v>
      </c>
      <c r="E73" s="9">
        <f t="shared" si="8"/>
        <v>2524.2000000000003</v>
      </c>
      <c r="F73" s="10">
        <f t="shared" si="10"/>
        <v>120.20000000000027</v>
      </c>
      <c r="H73" s="8">
        <f t="shared" si="11"/>
        <v>2599.9260000000004</v>
      </c>
      <c r="I73" s="2">
        <f t="shared" si="9"/>
        <v>75.726000000000113</v>
      </c>
    </row>
    <row r="74" spans="1:9" x14ac:dyDescent="0.3">
      <c r="B74" s="7">
        <v>10</v>
      </c>
      <c r="C74" s="7">
        <v>19</v>
      </c>
      <c r="D74" s="8">
        <v>2468</v>
      </c>
      <c r="E74" s="9">
        <f t="shared" si="8"/>
        <v>2591.4</v>
      </c>
      <c r="F74" s="10">
        <f t="shared" si="10"/>
        <v>123.40000000000009</v>
      </c>
      <c r="H74" s="8">
        <f t="shared" si="11"/>
        <v>2669.1420000000003</v>
      </c>
      <c r="I74" s="2">
        <f t="shared" si="9"/>
        <v>77.742000000000189</v>
      </c>
    </row>
    <row r="75" spans="1:9" x14ac:dyDescent="0.3">
      <c r="B75" s="7">
        <v>11</v>
      </c>
      <c r="C75" s="7">
        <v>20</v>
      </c>
      <c r="D75" s="8">
        <v>2534</v>
      </c>
      <c r="E75" s="9">
        <f t="shared" si="8"/>
        <v>2660.7000000000003</v>
      </c>
      <c r="F75" s="10">
        <f t="shared" si="10"/>
        <v>126.70000000000027</v>
      </c>
      <c r="H75" s="8">
        <f t="shared" si="11"/>
        <v>2740.5210000000002</v>
      </c>
      <c r="I75" s="2">
        <f t="shared" si="9"/>
        <v>79.820999999999913</v>
      </c>
    </row>
    <row r="76" spans="1:9" ht="15" thickBot="1" x14ac:dyDescent="0.35">
      <c r="B76" s="5"/>
      <c r="D76" s="20"/>
      <c r="E76" s="21"/>
      <c r="F76" s="22"/>
      <c r="H76" s="20"/>
      <c r="I76" s="23"/>
    </row>
    <row r="77" spans="1:9" ht="15" thickBot="1" x14ac:dyDescent="0.35">
      <c r="A77" s="24">
        <v>35</v>
      </c>
      <c r="B77" s="7">
        <v>0</v>
      </c>
      <c r="C77" s="7">
        <v>8</v>
      </c>
      <c r="D77" s="8">
        <v>1792</v>
      </c>
      <c r="E77" s="9">
        <f t="shared" si="8"/>
        <v>1881.6000000000001</v>
      </c>
      <c r="F77" s="10">
        <f t="shared" si="10"/>
        <v>89.600000000000136</v>
      </c>
      <c r="H77" s="8">
        <f t="shared" si="11"/>
        <v>1938.0480000000002</v>
      </c>
      <c r="I77" s="2">
        <f t="shared" si="9"/>
        <v>56.448000000000093</v>
      </c>
    </row>
    <row r="78" spans="1:9" x14ac:dyDescent="0.3">
      <c r="B78" s="7">
        <v>1</v>
      </c>
      <c r="C78" s="7">
        <v>10</v>
      </c>
      <c r="D78" s="8">
        <v>1890</v>
      </c>
      <c r="E78" s="9">
        <f t="shared" ref="E78:E140" si="12">D78*1.05</f>
        <v>1984.5</v>
      </c>
      <c r="F78" s="10">
        <f t="shared" si="10"/>
        <v>94.5</v>
      </c>
      <c r="H78" s="8">
        <f t="shared" si="11"/>
        <v>2044.0350000000001</v>
      </c>
      <c r="I78" s="2">
        <f t="shared" si="9"/>
        <v>59.535000000000082</v>
      </c>
    </row>
    <row r="79" spans="1:9" x14ac:dyDescent="0.3">
      <c r="B79" s="7">
        <v>2</v>
      </c>
      <c r="C79" s="7">
        <v>12</v>
      </c>
      <c r="D79" s="8">
        <v>2008</v>
      </c>
      <c r="E79" s="9">
        <f t="shared" si="12"/>
        <v>2108.4</v>
      </c>
      <c r="F79" s="10">
        <f t="shared" si="10"/>
        <v>100.40000000000009</v>
      </c>
      <c r="H79" s="8">
        <f t="shared" si="11"/>
        <v>2171.652</v>
      </c>
      <c r="I79" s="2">
        <f t="shared" si="9"/>
        <v>63.251999999999953</v>
      </c>
    </row>
    <row r="80" spans="1:9" x14ac:dyDescent="0.3">
      <c r="B80" s="7">
        <v>3</v>
      </c>
      <c r="C80" s="7">
        <v>14</v>
      </c>
      <c r="D80" s="8">
        <v>2144</v>
      </c>
      <c r="E80" s="9">
        <f t="shared" si="12"/>
        <v>2251.2000000000003</v>
      </c>
      <c r="F80" s="10">
        <f t="shared" si="10"/>
        <v>107.20000000000027</v>
      </c>
      <c r="H80" s="8">
        <f t="shared" si="11"/>
        <v>2318.7360000000003</v>
      </c>
      <c r="I80" s="2">
        <f t="shared" si="9"/>
        <v>67.536000000000058</v>
      </c>
    </row>
    <row r="81" spans="1:9" x14ac:dyDescent="0.3">
      <c r="B81" s="7">
        <v>4</v>
      </c>
      <c r="C81" s="7">
        <v>15</v>
      </c>
      <c r="D81" s="8">
        <v>2207</v>
      </c>
      <c r="E81" s="9">
        <f t="shared" si="12"/>
        <v>2317.35</v>
      </c>
      <c r="F81" s="10">
        <f t="shared" si="10"/>
        <v>110.34999999999991</v>
      </c>
      <c r="H81" s="8">
        <f t="shared" si="11"/>
        <v>2386.8705</v>
      </c>
      <c r="I81" s="2">
        <f t="shared" si="9"/>
        <v>69.520500000000084</v>
      </c>
    </row>
    <row r="82" spans="1:9" x14ac:dyDescent="0.3">
      <c r="B82" s="7">
        <v>5</v>
      </c>
      <c r="C82" s="7">
        <v>16</v>
      </c>
      <c r="D82" s="8">
        <v>2278</v>
      </c>
      <c r="E82" s="9">
        <f t="shared" si="12"/>
        <v>2391.9</v>
      </c>
      <c r="F82" s="10">
        <f t="shared" si="10"/>
        <v>113.90000000000009</v>
      </c>
      <c r="H82" s="8">
        <f t="shared" si="11"/>
        <v>2463.6570000000002</v>
      </c>
      <c r="I82" s="2">
        <f t="shared" si="9"/>
        <v>71.757000000000062</v>
      </c>
    </row>
    <row r="83" spans="1:9" x14ac:dyDescent="0.3">
      <c r="B83" s="7">
        <v>6</v>
      </c>
      <c r="C83" s="7">
        <v>17</v>
      </c>
      <c r="D83" s="8">
        <v>2336</v>
      </c>
      <c r="E83" s="9">
        <f t="shared" si="12"/>
        <v>2452.8000000000002</v>
      </c>
      <c r="F83" s="10">
        <f t="shared" si="10"/>
        <v>116.80000000000018</v>
      </c>
      <c r="H83" s="8">
        <f t="shared" si="11"/>
        <v>2526.3840000000005</v>
      </c>
      <c r="I83" s="2">
        <f t="shared" si="9"/>
        <v>73.584000000000287</v>
      </c>
    </row>
    <row r="84" spans="1:9" x14ac:dyDescent="0.3">
      <c r="B84" s="7">
        <v>7</v>
      </c>
      <c r="C84" s="7">
        <v>18</v>
      </c>
      <c r="D84" s="8">
        <v>2404</v>
      </c>
      <c r="E84" s="9">
        <f t="shared" si="12"/>
        <v>2524.2000000000003</v>
      </c>
      <c r="F84" s="10">
        <f t="shared" si="10"/>
        <v>120.20000000000027</v>
      </c>
      <c r="H84" s="8">
        <f t="shared" si="11"/>
        <v>2599.9260000000004</v>
      </c>
      <c r="I84" s="2">
        <f t="shared" si="9"/>
        <v>75.726000000000113</v>
      </c>
    </row>
    <row r="85" spans="1:9" x14ac:dyDescent="0.3">
      <c r="B85" s="7">
        <v>8</v>
      </c>
      <c r="C85" s="7">
        <v>19</v>
      </c>
      <c r="D85" s="8">
        <v>2468</v>
      </c>
      <c r="E85" s="9">
        <f t="shared" si="12"/>
        <v>2591.4</v>
      </c>
      <c r="F85" s="10">
        <f t="shared" si="10"/>
        <v>123.40000000000009</v>
      </c>
      <c r="H85" s="8">
        <f t="shared" si="11"/>
        <v>2669.1420000000003</v>
      </c>
      <c r="I85" s="2">
        <f t="shared" si="9"/>
        <v>77.742000000000189</v>
      </c>
    </row>
    <row r="86" spans="1:9" x14ac:dyDescent="0.3">
      <c r="B86" s="7">
        <v>9</v>
      </c>
      <c r="C86" s="7">
        <v>20</v>
      </c>
      <c r="D86" s="8">
        <v>2434</v>
      </c>
      <c r="E86" s="9">
        <f t="shared" si="12"/>
        <v>2555.7000000000003</v>
      </c>
      <c r="F86" s="10">
        <f t="shared" si="10"/>
        <v>121.70000000000027</v>
      </c>
      <c r="H86" s="8">
        <f t="shared" si="11"/>
        <v>2632.3710000000005</v>
      </c>
      <c r="I86" s="2">
        <f t="shared" si="9"/>
        <v>76.671000000000276</v>
      </c>
    </row>
    <row r="87" spans="1:9" x14ac:dyDescent="0.3">
      <c r="B87" s="7">
        <v>10</v>
      </c>
      <c r="C87" s="7">
        <v>21</v>
      </c>
      <c r="D87" s="8">
        <v>2599</v>
      </c>
      <c r="E87" s="9">
        <f t="shared" si="12"/>
        <v>2728.9500000000003</v>
      </c>
      <c r="F87" s="10">
        <f t="shared" si="10"/>
        <v>129.95000000000027</v>
      </c>
      <c r="H87" s="8">
        <f t="shared" si="11"/>
        <v>2810.8185000000003</v>
      </c>
      <c r="I87" s="2">
        <f t="shared" si="9"/>
        <v>81.86850000000004</v>
      </c>
    </row>
    <row r="88" spans="1:9" x14ac:dyDescent="0.3">
      <c r="B88" s="7">
        <v>11</v>
      </c>
      <c r="C88" s="7">
        <v>22</v>
      </c>
      <c r="D88" s="8">
        <v>2665</v>
      </c>
      <c r="E88" s="9">
        <f t="shared" si="12"/>
        <v>2798.25</v>
      </c>
      <c r="F88" s="10">
        <f t="shared" si="10"/>
        <v>133.25</v>
      </c>
      <c r="H88" s="8">
        <f t="shared" si="11"/>
        <v>2882.1975000000002</v>
      </c>
      <c r="I88" s="2">
        <f t="shared" si="9"/>
        <v>83.947500000000218</v>
      </c>
    </row>
    <row r="89" spans="1:9" ht="15" thickBot="1" x14ac:dyDescent="0.35">
      <c r="B89" s="5"/>
      <c r="D89" s="20"/>
      <c r="E89" s="21"/>
      <c r="F89" s="22"/>
      <c r="H89" s="20"/>
      <c r="I89" s="23"/>
    </row>
    <row r="90" spans="1:9" ht="15" thickBot="1" x14ac:dyDescent="0.35">
      <c r="A90" s="24">
        <v>40</v>
      </c>
      <c r="B90" s="7">
        <v>0</v>
      </c>
      <c r="C90" s="7">
        <v>10</v>
      </c>
      <c r="D90" s="8">
        <v>1890</v>
      </c>
      <c r="E90" s="9">
        <f t="shared" si="12"/>
        <v>1984.5</v>
      </c>
      <c r="F90" s="10">
        <f t="shared" si="10"/>
        <v>94.5</v>
      </c>
      <c r="H90" s="8">
        <f t="shared" si="11"/>
        <v>2044.0350000000001</v>
      </c>
      <c r="I90" s="2">
        <f t="shared" si="9"/>
        <v>59.535000000000082</v>
      </c>
    </row>
    <row r="91" spans="1:9" x14ac:dyDescent="0.3">
      <c r="B91" s="7">
        <v>1</v>
      </c>
      <c r="C91" s="7">
        <v>12</v>
      </c>
      <c r="D91" s="8">
        <v>2008</v>
      </c>
      <c r="E91" s="9">
        <f t="shared" si="12"/>
        <v>2108.4</v>
      </c>
      <c r="F91" s="10">
        <f t="shared" si="10"/>
        <v>100.40000000000009</v>
      </c>
      <c r="H91" s="8">
        <f t="shared" si="11"/>
        <v>2171.652</v>
      </c>
      <c r="I91" s="2">
        <f t="shared" si="9"/>
        <v>63.251999999999953</v>
      </c>
    </row>
    <row r="92" spans="1:9" x14ac:dyDescent="0.3">
      <c r="B92" s="7">
        <v>2</v>
      </c>
      <c r="C92" s="7">
        <v>14</v>
      </c>
      <c r="D92" s="8">
        <v>2144</v>
      </c>
      <c r="E92" s="9">
        <f t="shared" si="12"/>
        <v>2251.2000000000003</v>
      </c>
      <c r="F92" s="10">
        <f t="shared" si="10"/>
        <v>107.20000000000027</v>
      </c>
      <c r="H92" s="8">
        <f t="shared" si="11"/>
        <v>2318.7360000000003</v>
      </c>
      <c r="I92" s="2">
        <f t="shared" si="9"/>
        <v>67.536000000000058</v>
      </c>
    </row>
    <row r="93" spans="1:9" x14ac:dyDescent="0.3">
      <c r="B93" s="7">
        <v>3</v>
      </c>
      <c r="C93" s="7">
        <v>16</v>
      </c>
      <c r="D93" s="8">
        <v>2278</v>
      </c>
      <c r="E93" s="9">
        <f t="shared" si="12"/>
        <v>2391.9</v>
      </c>
      <c r="F93" s="10">
        <f t="shared" si="10"/>
        <v>113.90000000000009</v>
      </c>
      <c r="H93" s="8">
        <f t="shared" si="11"/>
        <v>2463.6570000000002</v>
      </c>
      <c r="I93" s="2">
        <f t="shared" si="9"/>
        <v>71.757000000000062</v>
      </c>
    </row>
    <row r="94" spans="1:9" x14ac:dyDescent="0.3">
      <c r="B94" s="7">
        <v>4</v>
      </c>
      <c r="C94" s="7">
        <v>17</v>
      </c>
      <c r="D94" s="8">
        <v>2336</v>
      </c>
      <c r="E94" s="9">
        <f t="shared" si="12"/>
        <v>2452.8000000000002</v>
      </c>
      <c r="F94" s="10">
        <f t="shared" si="10"/>
        <v>116.80000000000018</v>
      </c>
      <c r="H94" s="8">
        <f t="shared" si="11"/>
        <v>2526.3840000000005</v>
      </c>
      <c r="I94" s="2">
        <f t="shared" si="9"/>
        <v>73.584000000000287</v>
      </c>
    </row>
    <row r="95" spans="1:9" x14ac:dyDescent="0.3">
      <c r="B95" s="7">
        <v>5</v>
      </c>
      <c r="C95" s="7">
        <v>18</v>
      </c>
      <c r="D95" s="8">
        <v>2404</v>
      </c>
      <c r="E95" s="9">
        <f t="shared" si="12"/>
        <v>2524.2000000000003</v>
      </c>
      <c r="F95" s="10">
        <f t="shared" si="10"/>
        <v>120.20000000000027</v>
      </c>
      <c r="H95" s="8">
        <f t="shared" si="11"/>
        <v>2599.9260000000004</v>
      </c>
      <c r="I95" s="2">
        <f t="shared" si="9"/>
        <v>75.726000000000113</v>
      </c>
    </row>
    <row r="96" spans="1:9" x14ac:dyDescent="0.3">
      <c r="B96" s="7">
        <v>6</v>
      </c>
      <c r="C96" s="7">
        <v>19</v>
      </c>
      <c r="D96" s="8">
        <v>2468</v>
      </c>
      <c r="E96" s="9">
        <f t="shared" si="12"/>
        <v>2591.4</v>
      </c>
      <c r="F96" s="10">
        <f t="shared" si="10"/>
        <v>123.40000000000009</v>
      </c>
      <c r="H96" s="8">
        <f t="shared" si="11"/>
        <v>2669.1420000000003</v>
      </c>
      <c r="I96" s="2">
        <f t="shared" si="9"/>
        <v>77.742000000000189</v>
      </c>
    </row>
    <row r="97" spans="1:9" x14ac:dyDescent="0.3">
      <c r="B97" s="7">
        <v>7</v>
      </c>
      <c r="C97" s="7">
        <v>20</v>
      </c>
      <c r="D97" s="8">
        <v>2534</v>
      </c>
      <c r="E97" s="9">
        <f t="shared" si="12"/>
        <v>2660.7000000000003</v>
      </c>
      <c r="F97" s="10">
        <f t="shared" si="10"/>
        <v>126.70000000000027</v>
      </c>
      <c r="H97" s="8">
        <f t="shared" si="11"/>
        <v>2740.5210000000002</v>
      </c>
      <c r="I97" s="2">
        <f t="shared" si="9"/>
        <v>79.820999999999913</v>
      </c>
    </row>
    <row r="98" spans="1:9" x14ac:dyDescent="0.3">
      <c r="B98" s="7">
        <v>8</v>
      </c>
      <c r="C98" s="7">
        <v>21</v>
      </c>
      <c r="D98" s="8">
        <v>2599</v>
      </c>
      <c r="E98" s="9">
        <f t="shared" si="12"/>
        <v>2728.9500000000003</v>
      </c>
      <c r="F98" s="10">
        <f t="shared" si="10"/>
        <v>129.95000000000027</v>
      </c>
      <c r="H98" s="8">
        <f t="shared" si="11"/>
        <v>2810.8185000000003</v>
      </c>
      <c r="I98" s="2">
        <f t="shared" si="9"/>
        <v>81.86850000000004</v>
      </c>
    </row>
    <row r="99" spans="1:9" x14ac:dyDescent="0.3">
      <c r="B99" s="7">
        <v>9</v>
      </c>
      <c r="C99" s="7">
        <v>22</v>
      </c>
      <c r="D99" s="8">
        <v>2665</v>
      </c>
      <c r="E99" s="9">
        <f t="shared" si="12"/>
        <v>2798.25</v>
      </c>
      <c r="F99" s="10">
        <f t="shared" si="10"/>
        <v>133.25</v>
      </c>
      <c r="H99" s="8">
        <f t="shared" si="11"/>
        <v>2882.1975000000002</v>
      </c>
      <c r="I99" s="2">
        <f t="shared" si="9"/>
        <v>83.947500000000218</v>
      </c>
    </row>
    <row r="100" spans="1:9" x14ac:dyDescent="0.3">
      <c r="B100" s="7">
        <v>10</v>
      </c>
      <c r="C100" s="7">
        <v>23</v>
      </c>
      <c r="D100" s="8">
        <v>2731</v>
      </c>
      <c r="E100" s="9">
        <f t="shared" si="12"/>
        <v>2867.55</v>
      </c>
      <c r="F100" s="10">
        <f t="shared" si="10"/>
        <v>136.55000000000018</v>
      </c>
      <c r="H100" s="8">
        <f t="shared" si="11"/>
        <v>2953.5765000000001</v>
      </c>
      <c r="I100" s="2">
        <f t="shared" si="9"/>
        <v>86.026499999999942</v>
      </c>
    </row>
    <row r="101" spans="1:9" x14ac:dyDescent="0.3">
      <c r="B101" s="7">
        <v>11</v>
      </c>
      <c r="C101" s="7">
        <v>24</v>
      </c>
      <c r="D101" s="8">
        <v>2797</v>
      </c>
      <c r="E101" s="9">
        <f t="shared" si="12"/>
        <v>2936.85</v>
      </c>
      <c r="F101" s="10">
        <f t="shared" si="10"/>
        <v>139.84999999999991</v>
      </c>
      <c r="H101" s="8">
        <f t="shared" si="11"/>
        <v>3024.9555</v>
      </c>
      <c r="I101" s="2">
        <f t="shared" si="9"/>
        <v>88.10550000000012</v>
      </c>
    </row>
    <row r="102" spans="1:9" ht="15" thickBot="1" x14ac:dyDescent="0.35">
      <c r="B102" s="5"/>
      <c r="D102" s="20"/>
      <c r="E102" s="21"/>
      <c r="F102" s="22"/>
      <c r="H102" s="20"/>
      <c r="I102" s="23"/>
    </row>
    <row r="103" spans="1:9" ht="15" thickBot="1" x14ac:dyDescent="0.35">
      <c r="A103" s="24">
        <v>45</v>
      </c>
      <c r="B103" s="7">
        <v>0</v>
      </c>
      <c r="C103" s="7">
        <v>14</v>
      </c>
      <c r="D103" s="8">
        <v>2144</v>
      </c>
      <c r="E103" s="9">
        <f t="shared" si="12"/>
        <v>2251.2000000000003</v>
      </c>
      <c r="F103" s="10">
        <f t="shared" si="10"/>
        <v>107.20000000000027</v>
      </c>
      <c r="H103" s="8">
        <f t="shared" si="11"/>
        <v>2318.7360000000003</v>
      </c>
      <c r="I103" s="2">
        <f t="shared" si="9"/>
        <v>67.536000000000058</v>
      </c>
    </row>
    <row r="104" spans="1:9" x14ac:dyDescent="0.3">
      <c r="B104" s="7">
        <v>1</v>
      </c>
      <c r="C104" s="7">
        <v>16</v>
      </c>
      <c r="D104" s="8">
        <v>2278</v>
      </c>
      <c r="E104" s="9">
        <f t="shared" si="12"/>
        <v>2391.9</v>
      </c>
      <c r="F104" s="10">
        <f t="shared" si="10"/>
        <v>113.90000000000009</v>
      </c>
      <c r="H104" s="8">
        <f t="shared" si="11"/>
        <v>2463.6570000000002</v>
      </c>
      <c r="I104" s="2">
        <f t="shared" si="9"/>
        <v>71.757000000000062</v>
      </c>
    </row>
    <row r="105" spans="1:9" x14ac:dyDescent="0.3">
      <c r="B105" s="7">
        <v>2</v>
      </c>
      <c r="C105" s="7">
        <v>18</v>
      </c>
      <c r="D105" s="8">
        <v>2404</v>
      </c>
      <c r="E105" s="9">
        <f t="shared" si="12"/>
        <v>2524.2000000000003</v>
      </c>
      <c r="F105" s="10">
        <f t="shared" si="10"/>
        <v>120.20000000000027</v>
      </c>
      <c r="H105" s="8">
        <f t="shared" si="11"/>
        <v>2599.9260000000004</v>
      </c>
      <c r="I105" s="2">
        <f t="shared" si="9"/>
        <v>75.726000000000113</v>
      </c>
    </row>
    <row r="106" spans="1:9" x14ac:dyDescent="0.3">
      <c r="B106" s="7">
        <v>3</v>
      </c>
      <c r="C106" s="7">
        <v>19</v>
      </c>
      <c r="D106" s="8">
        <v>2468</v>
      </c>
      <c r="E106" s="9">
        <f t="shared" si="12"/>
        <v>2591.4</v>
      </c>
      <c r="F106" s="10">
        <f t="shared" si="10"/>
        <v>123.40000000000009</v>
      </c>
      <c r="H106" s="8">
        <f t="shared" si="11"/>
        <v>2669.1420000000003</v>
      </c>
      <c r="I106" s="2">
        <f t="shared" si="9"/>
        <v>77.742000000000189</v>
      </c>
    </row>
    <row r="107" spans="1:9" x14ac:dyDescent="0.3">
      <c r="B107" s="7">
        <v>4</v>
      </c>
      <c r="C107" s="7">
        <v>20</v>
      </c>
      <c r="D107" s="8">
        <v>2534</v>
      </c>
      <c r="E107" s="9">
        <f t="shared" si="12"/>
        <v>2660.7000000000003</v>
      </c>
      <c r="F107" s="10">
        <f t="shared" si="10"/>
        <v>126.70000000000027</v>
      </c>
      <c r="H107" s="8">
        <f t="shared" si="11"/>
        <v>2740.5210000000002</v>
      </c>
      <c r="I107" s="2">
        <f t="shared" si="9"/>
        <v>79.820999999999913</v>
      </c>
    </row>
    <row r="108" spans="1:9" x14ac:dyDescent="0.3">
      <c r="B108" s="7">
        <v>5</v>
      </c>
      <c r="C108" s="7">
        <v>21</v>
      </c>
      <c r="D108" s="8">
        <v>2599</v>
      </c>
      <c r="E108" s="9">
        <f t="shared" si="12"/>
        <v>2728.9500000000003</v>
      </c>
      <c r="F108" s="10">
        <f t="shared" si="10"/>
        <v>129.95000000000027</v>
      </c>
      <c r="H108" s="8">
        <f t="shared" si="11"/>
        <v>2810.8185000000003</v>
      </c>
      <c r="I108" s="2">
        <f t="shared" si="9"/>
        <v>81.86850000000004</v>
      </c>
    </row>
    <row r="109" spans="1:9" x14ac:dyDescent="0.3">
      <c r="B109" s="7">
        <v>6</v>
      </c>
      <c r="C109" s="7">
        <v>22</v>
      </c>
      <c r="D109" s="8">
        <v>2665</v>
      </c>
      <c r="E109" s="9">
        <f t="shared" si="12"/>
        <v>2798.25</v>
      </c>
      <c r="F109" s="10">
        <f t="shared" si="10"/>
        <v>133.25</v>
      </c>
      <c r="H109" s="8">
        <f t="shared" si="11"/>
        <v>2882.1975000000002</v>
      </c>
      <c r="I109" s="2">
        <f t="shared" si="9"/>
        <v>83.947500000000218</v>
      </c>
    </row>
    <row r="110" spans="1:9" x14ac:dyDescent="0.3">
      <c r="B110" s="7">
        <v>7</v>
      </c>
      <c r="C110" s="7">
        <v>23</v>
      </c>
      <c r="D110" s="8">
        <v>2731</v>
      </c>
      <c r="E110" s="9">
        <f t="shared" si="12"/>
        <v>2867.55</v>
      </c>
      <c r="F110" s="10">
        <f t="shared" si="10"/>
        <v>136.55000000000018</v>
      </c>
      <c r="H110" s="8">
        <f t="shared" si="11"/>
        <v>2953.5765000000001</v>
      </c>
      <c r="I110" s="2">
        <f t="shared" si="9"/>
        <v>86.026499999999942</v>
      </c>
    </row>
    <row r="111" spans="1:9" x14ac:dyDescent="0.3">
      <c r="B111" s="7">
        <v>8</v>
      </c>
      <c r="C111" s="7">
        <v>24</v>
      </c>
      <c r="D111" s="8">
        <v>2797</v>
      </c>
      <c r="E111" s="9">
        <f t="shared" si="12"/>
        <v>2936.85</v>
      </c>
      <c r="F111" s="10">
        <f t="shared" si="10"/>
        <v>139.84999999999991</v>
      </c>
      <c r="H111" s="8">
        <f t="shared" si="11"/>
        <v>3024.9555</v>
      </c>
      <c r="I111" s="2">
        <f t="shared" si="9"/>
        <v>88.10550000000012</v>
      </c>
    </row>
    <row r="112" spans="1:9" x14ac:dyDescent="0.3">
      <c r="B112" s="7">
        <v>9</v>
      </c>
      <c r="C112" s="7">
        <v>25</v>
      </c>
      <c r="D112" s="8">
        <v>2864</v>
      </c>
      <c r="E112" s="9">
        <f t="shared" si="12"/>
        <v>3007.2000000000003</v>
      </c>
      <c r="F112" s="10">
        <f t="shared" si="10"/>
        <v>143.20000000000027</v>
      </c>
      <c r="H112" s="8">
        <f t="shared" si="11"/>
        <v>3097.4160000000002</v>
      </c>
      <c r="I112" s="2">
        <f t="shared" si="9"/>
        <v>90.215999999999894</v>
      </c>
    </row>
    <row r="113" spans="1:9" x14ac:dyDescent="0.3">
      <c r="B113" s="7">
        <v>10</v>
      </c>
      <c r="C113" s="7">
        <v>26</v>
      </c>
      <c r="D113" s="8">
        <v>2936</v>
      </c>
      <c r="E113" s="9">
        <f t="shared" si="12"/>
        <v>3082.8</v>
      </c>
      <c r="F113" s="10">
        <f t="shared" si="10"/>
        <v>146.80000000000018</v>
      </c>
      <c r="H113" s="8">
        <f t="shared" si="11"/>
        <v>3175.2840000000001</v>
      </c>
      <c r="I113" s="2">
        <f t="shared" si="9"/>
        <v>92.483999999999924</v>
      </c>
    </row>
    <row r="114" spans="1:9" x14ac:dyDescent="0.3">
      <c r="B114" s="7">
        <v>11</v>
      </c>
      <c r="C114" s="7">
        <v>27</v>
      </c>
      <c r="D114" s="8">
        <v>3008</v>
      </c>
      <c r="E114" s="9">
        <f t="shared" si="12"/>
        <v>3158.4</v>
      </c>
      <c r="F114" s="10">
        <f t="shared" si="10"/>
        <v>150.40000000000009</v>
      </c>
      <c r="H114" s="8">
        <f t="shared" si="11"/>
        <v>3253.152</v>
      </c>
      <c r="I114" s="2">
        <f t="shared" si="9"/>
        <v>94.751999999999953</v>
      </c>
    </row>
    <row r="115" spans="1:9" x14ac:dyDescent="0.3">
      <c r="B115" s="7">
        <v>12</v>
      </c>
      <c r="C115" s="7">
        <v>28</v>
      </c>
      <c r="D115" s="8">
        <v>3072</v>
      </c>
      <c r="E115" s="9">
        <f t="shared" si="12"/>
        <v>3225.6000000000004</v>
      </c>
      <c r="F115" s="10">
        <f t="shared" si="10"/>
        <v>153.60000000000036</v>
      </c>
      <c r="H115" s="8">
        <f t="shared" si="11"/>
        <v>3322.3680000000004</v>
      </c>
      <c r="I115" s="2">
        <f t="shared" si="9"/>
        <v>96.768000000000029</v>
      </c>
    </row>
    <row r="116" spans="1:9" ht="15" thickBot="1" x14ac:dyDescent="0.35">
      <c r="B116" s="5"/>
      <c r="D116" s="20"/>
      <c r="E116" s="21"/>
      <c r="F116" s="22"/>
      <c r="H116" s="20"/>
      <c r="I116" s="23"/>
    </row>
    <row r="117" spans="1:9" ht="15" thickBot="1" x14ac:dyDescent="0.35">
      <c r="A117" s="24">
        <v>50</v>
      </c>
      <c r="B117" s="7">
        <v>0</v>
      </c>
      <c r="C117" s="7">
        <v>17</v>
      </c>
      <c r="D117" s="8">
        <v>2336</v>
      </c>
      <c r="E117" s="9">
        <f t="shared" si="12"/>
        <v>2452.8000000000002</v>
      </c>
      <c r="F117" s="10">
        <f t="shared" si="10"/>
        <v>116.80000000000018</v>
      </c>
      <c r="H117" s="8">
        <f t="shared" si="11"/>
        <v>2526.3840000000005</v>
      </c>
      <c r="I117" s="2">
        <f t="shared" si="9"/>
        <v>73.584000000000287</v>
      </c>
    </row>
    <row r="118" spans="1:9" x14ac:dyDescent="0.3">
      <c r="B118" s="7">
        <v>1</v>
      </c>
      <c r="C118" s="7">
        <v>19</v>
      </c>
      <c r="D118" s="8">
        <v>2468</v>
      </c>
      <c r="E118" s="9">
        <f t="shared" si="12"/>
        <v>2591.4</v>
      </c>
      <c r="F118" s="10">
        <f t="shared" si="10"/>
        <v>123.40000000000009</v>
      </c>
      <c r="H118" s="8">
        <f t="shared" si="11"/>
        <v>2669.1420000000003</v>
      </c>
      <c r="I118" s="2">
        <f t="shared" si="9"/>
        <v>77.742000000000189</v>
      </c>
    </row>
    <row r="119" spans="1:9" x14ac:dyDescent="0.3">
      <c r="B119" s="7">
        <v>2</v>
      </c>
      <c r="C119" s="7">
        <v>21</v>
      </c>
      <c r="D119" s="8">
        <v>2599</v>
      </c>
      <c r="E119" s="9">
        <f t="shared" si="12"/>
        <v>2728.9500000000003</v>
      </c>
      <c r="F119" s="10">
        <f t="shared" si="10"/>
        <v>129.95000000000027</v>
      </c>
      <c r="H119" s="8">
        <f t="shared" si="11"/>
        <v>2810.8185000000003</v>
      </c>
      <c r="I119" s="2">
        <f t="shared" si="9"/>
        <v>81.86850000000004</v>
      </c>
    </row>
    <row r="120" spans="1:9" x14ac:dyDescent="0.3">
      <c r="B120" s="7">
        <v>3</v>
      </c>
      <c r="C120" s="7">
        <v>23</v>
      </c>
      <c r="D120" s="8">
        <v>2731</v>
      </c>
      <c r="E120" s="9">
        <f t="shared" si="12"/>
        <v>2867.55</v>
      </c>
      <c r="F120" s="10">
        <f t="shared" si="10"/>
        <v>136.55000000000018</v>
      </c>
      <c r="H120" s="8">
        <f t="shared" si="11"/>
        <v>2953.5765000000001</v>
      </c>
      <c r="I120" s="2">
        <f t="shared" si="9"/>
        <v>86.026499999999942</v>
      </c>
    </row>
    <row r="121" spans="1:9" x14ac:dyDescent="0.3">
      <c r="B121" s="7">
        <v>4</v>
      </c>
      <c r="C121" s="7">
        <v>25</v>
      </c>
      <c r="D121" s="8">
        <v>2864</v>
      </c>
      <c r="E121" s="9">
        <f t="shared" si="12"/>
        <v>3007.2000000000003</v>
      </c>
      <c r="F121" s="10">
        <f t="shared" si="10"/>
        <v>143.20000000000027</v>
      </c>
      <c r="H121" s="8">
        <f t="shared" si="11"/>
        <v>3097.4160000000002</v>
      </c>
      <c r="I121" s="2">
        <f t="shared" si="9"/>
        <v>90.215999999999894</v>
      </c>
    </row>
    <row r="122" spans="1:9" x14ac:dyDescent="0.3">
      <c r="B122" s="7">
        <v>5</v>
      </c>
      <c r="C122" s="7">
        <v>27</v>
      </c>
      <c r="D122" s="8">
        <v>3008</v>
      </c>
      <c r="E122" s="9">
        <f t="shared" si="12"/>
        <v>3158.4</v>
      </c>
      <c r="F122" s="10">
        <f t="shared" si="10"/>
        <v>150.40000000000009</v>
      </c>
      <c r="H122" s="8">
        <f t="shared" si="11"/>
        <v>3253.152</v>
      </c>
      <c r="I122" s="2">
        <f t="shared" si="9"/>
        <v>94.751999999999953</v>
      </c>
    </row>
    <row r="123" spans="1:9" x14ac:dyDescent="0.3">
      <c r="B123" s="7">
        <v>6</v>
      </c>
      <c r="C123" s="7">
        <v>28</v>
      </c>
      <c r="D123" s="8">
        <v>3072</v>
      </c>
      <c r="E123" s="9">
        <f t="shared" si="12"/>
        <v>3225.6000000000004</v>
      </c>
      <c r="F123" s="10">
        <f t="shared" si="10"/>
        <v>153.60000000000036</v>
      </c>
      <c r="H123" s="8">
        <f t="shared" si="11"/>
        <v>3322.3680000000004</v>
      </c>
      <c r="I123" s="2">
        <f t="shared" si="9"/>
        <v>96.768000000000029</v>
      </c>
    </row>
    <row r="124" spans="1:9" x14ac:dyDescent="0.3">
      <c r="B124" s="7">
        <v>7</v>
      </c>
      <c r="C124" s="7">
        <v>29</v>
      </c>
      <c r="D124" s="8">
        <v>3144</v>
      </c>
      <c r="E124" s="9">
        <f t="shared" si="12"/>
        <v>3301.2000000000003</v>
      </c>
      <c r="F124" s="10">
        <f t="shared" si="10"/>
        <v>157.20000000000027</v>
      </c>
      <c r="H124" s="8">
        <f t="shared" si="11"/>
        <v>3400.2360000000003</v>
      </c>
      <c r="I124" s="2">
        <f t="shared" si="9"/>
        <v>99.036000000000058</v>
      </c>
    </row>
    <row r="125" spans="1:9" x14ac:dyDescent="0.3">
      <c r="B125" s="7">
        <v>8</v>
      </c>
      <c r="C125" s="7">
        <v>30</v>
      </c>
      <c r="D125" s="8">
        <v>3215</v>
      </c>
      <c r="E125" s="9">
        <f t="shared" si="12"/>
        <v>3375.75</v>
      </c>
      <c r="F125" s="10">
        <f t="shared" si="10"/>
        <v>160.75</v>
      </c>
      <c r="H125" s="8">
        <f t="shared" si="11"/>
        <v>3477.0225</v>
      </c>
      <c r="I125" s="2">
        <f t="shared" si="9"/>
        <v>101.27250000000004</v>
      </c>
    </row>
    <row r="126" spans="1:9" x14ac:dyDescent="0.3">
      <c r="B126" s="7">
        <v>9</v>
      </c>
      <c r="C126" s="7">
        <v>31</v>
      </c>
      <c r="D126" s="8">
        <v>3282</v>
      </c>
      <c r="E126" s="9">
        <f t="shared" si="12"/>
        <v>3446.1000000000004</v>
      </c>
      <c r="F126" s="10">
        <f t="shared" si="10"/>
        <v>164.10000000000036</v>
      </c>
      <c r="H126" s="8">
        <f t="shared" si="11"/>
        <v>3549.4830000000006</v>
      </c>
      <c r="I126" s="2">
        <f t="shared" si="9"/>
        <v>103.38300000000027</v>
      </c>
    </row>
    <row r="127" spans="1:9" x14ac:dyDescent="0.3">
      <c r="B127" s="7">
        <v>10</v>
      </c>
      <c r="C127" s="7">
        <v>32</v>
      </c>
      <c r="D127" s="8">
        <v>3349</v>
      </c>
      <c r="E127" s="9">
        <f t="shared" si="12"/>
        <v>3516.4500000000003</v>
      </c>
      <c r="F127" s="10">
        <f t="shared" si="10"/>
        <v>167.45000000000027</v>
      </c>
      <c r="H127" s="8">
        <f t="shared" si="11"/>
        <v>3621.9435000000003</v>
      </c>
      <c r="I127" s="2">
        <f t="shared" si="9"/>
        <v>105.49350000000004</v>
      </c>
    </row>
    <row r="128" spans="1:9" x14ac:dyDescent="0.3">
      <c r="B128" s="7">
        <v>11</v>
      </c>
      <c r="C128" s="7">
        <v>33</v>
      </c>
      <c r="D128" s="8">
        <v>3419</v>
      </c>
      <c r="E128" s="9">
        <f t="shared" si="12"/>
        <v>3589.9500000000003</v>
      </c>
      <c r="F128" s="10">
        <f t="shared" si="10"/>
        <v>170.95000000000027</v>
      </c>
      <c r="H128" s="8">
        <f t="shared" si="11"/>
        <v>3697.6485000000002</v>
      </c>
      <c r="I128" s="2">
        <f t="shared" si="9"/>
        <v>107.69849999999997</v>
      </c>
    </row>
    <row r="129" spans="1:9" x14ac:dyDescent="0.3">
      <c r="B129" s="7">
        <v>12</v>
      </c>
      <c r="C129" s="7">
        <v>34</v>
      </c>
      <c r="D129" s="8">
        <v>3490</v>
      </c>
      <c r="E129" s="9">
        <f t="shared" si="12"/>
        <v>3664.5</v>
      </c>
      <c r="F129" s="10">
        <f t="shared" si="10"/>
        <v>174.5</v>
      </c>
      <c r="H129" s="8">
        <f t="shared" si="11"/>
        <v>3774.4349999999999</v>
      </c>
      <c r="I129" s="2">
        <f t="shared" si="9"/>
        <v>109.93499999999995</v>
      </c>
    </row>
    <row r="130" spans="1:9" ht="15" thickBot="1" x14ac:dyDescent="0.35">
      <c r="B130" s="5"/>
      <c r="D130" s="20"/>
      <c r="E130" s="21"/>
      <c r="F130" s="22"/>
      <c r="H130" s="20"/>
      <c r="I130" s="23"/>
    </row>
    <row r="131" spans="1:9" ht="15" thickBot="1" x14ac:dyDescent="0.35">
      <c r="A131" s="24">
        <v>55</v>
      </c>
      <c r="B131" s="7">
        <v>0</v>
      </c>
      <c r="C131" s="7">
        <v>22</v>
      </c>
      <c r="D131" s="8">
        <v>2665</v>
      </c>
      <c r="E131" s="9">
        <f t="shared" si="12"/>
        <v>2798.25</v>
      </c>
      <c r="F131" s="10">
        <f t="shared" si="10"/>
        <v>133.25</v>
      </c>
      <c r="H131" s="8">
        <f t="shared" si="11"/>
        <v>2882.1975000000002</v>
      </c>
      <c r="I131" s="2">
        <f t="shared" ref="I131:I194" si="13">H131-E131</f>
        <v>83.947500000000218</v>
      </c>
    </row>
    <row r="132" spans="1:9" x14ac:dyDescent="0.3">
      <c r="B132" s="7">
        <v>1</v>
      </c>
      <c r="C132" s="7">
        <v>24</v>
      </c>
      <c r="D132" s="8">
        <v>2797</v>
      </c>
      <c r="E132" s="9">
        <f t="shared" si="12"/>
        <v>2936.85</v>
      </c>
      <c r="F132" s="10">
        <f t="shared" ref="F132:F195" si="14">E132-D132</f>
        <v>139.84999999999991</v>
      </c>
      <c r="H132" s="8">
        <f t="shared" si="11"/>
        <v>3024.9555</v>
      </c>
      <c r="I132" s="2">
        <f t="shared" si="13"/>
        <v>88.10550000000012</v>
      </c>
    </row>
    <row r="133" spans="1:9" x14ac:dyDescent="0.3">
      <c r="B133" s="7">
        <v>2</v>
      </c>
      <c r="C133" s="7">
        <v>26</v>
      </c>
      <c r="D133" s="8">
        <v>2936</v>
      </c>
      <c r="E133" s="9">
        <f t="shared" si="12"/>
        <v>3082.8</v>
      </c>
      <c r="F133" s="10">
        <f t="shared" si="14"/>
        <v>146.80000000000018</v>
      </c>
      <c r="H133" s="8">
        <f t="shared" ref="H133:H140" si="15">E133*1.03</f>
        <v>3175.2840000000001</v>
      </c>
      <c r="I133" s="2">
        <f t="shared" si="13"/>
        <v>92.483999999999924</v>
      </c>
    </row>
    <row r="134" spans="1:9" x14ac:dyDescent="0.3">
      <c r="B134" s="7">
        <v>3</v>
      </c>
      <c r="C134" s="7">
        <v>28</v>
      </c>
      <c r="D134" s="8">
        <v>3072</v>
      </c>
      <c r="E134" s="9">
        <f t="shared" si="12"/>
        <v>3225.6000000000004</v>
      </c>
      <c r="F134" s="10">
        <f t="shared" si="14"/>
        <v>153.60000000000036</v>
      </c>
      <c r="H134" s="8">
        <f t="shared" si="15"/>
        <v>3322.3680000000004</v>
      </c>
      <c r="I134" s="2">
        <f t="shared" si="13"/>
        <v>96.768000000000029</v>
      </c>
    </row>
    <row r="135" spans="1:9" x14ac:dyDescent="0.3">
      <c r="B135" s="7">
        <v>4</v>
      </c>
      <c r="C135" s="7">
        <v>30</v>
      </c>
      <c r="D135" s="8">
        <v>3215</v>
      </c>
      <c r="E135" s="9">
        <f t="shared" si="12"/>
        <v>3375.75</v>
      </c>
      <c r="F135" s="10">
        <f t="shared" si="14"/>
        <v>160.75</v>
      </c>
      <c r="H135" s="8">
        <f t="shared" si="15"/>
        <v>3477.0225</v>
      </c>
      <c r="I135" s="2">
        <f t="shared" si="13"/>
        <v>101.27250000000004</v>
      </c>
    </row>
    <row r="136" spans="1:9" x14ac:dyDescent="0.3">
      <c r="B136" s="7">
        <v>5</v>
      </c>
      <c r="C136" s="7">
        <v>32</v>
      </c>
      <c r="D136" s="8">
        <v>3349</v>
      </c>
      <c r="E136" s="9">
        <f t="shared" si="12"/>
        <v>3516.4500000000003</v>
      </c>
      <c r="F136" s="10">
        <f t="shared" si="14"/>
        <v>167.45000000000027</v>
      </c>
      <c r="H136" s="8">
        <f t="shared" si="15"/>
        <v>3621.9435000000003</v>
      </c>
      <c r="I136" s="2">
        <f t="shared" si="13"/>
        <v>105.49350000000004</v>
      </c>
    </row>
    <row r="137" spans="1:9" x14ac:dyDescent="0.3">
      <c r="B137" s="7">
        <v>6</v>
      </c>
      <c r="C137" s="7">
        <v>34</v>
      </c>
      <c r="D137" s="8">
        <v>3490</v>
      </c>
      <c r="E137" s="9">
        <f t="shared" si="12"/>
        <v>3664.5</v>
      </c>
      <c r="F137" s="10">
        <f t="shared" si="14"/>
        <v>174.5</v>
      </c>
      <c r="H137" s="8">
        <f t="shared" si="15"/>
        <v>3774.4349999999999</v>
      </c>
      <c r="I137" s="2">
        <f t="shared" si="13"/>
        <v>109.93499999999995</v>
      </c>
    </row>
    <row r="138" spans="1:9" x14ac:dyDescent="0.3">
      <c r="B138" s="7">
        <v>7</v>
      </c>
      <c r="C138" s="7">
        <v>35</v>
      </c>
      <c r="D138" s="8">
        <v>3555</v>
      </c>
      <c r="E138" s="9">
        <f t="shared" si="12"/>
        <v>3732.75</v>
      </c>
      <c r="F138" s="10">
        <f t="shared" si="14"/>
        <v>177.75</v>
      </c>
      <c r="H138" s="8">
        <f t="shared" si="15"/>
        <v>3844.7325000000001</v>
      </c>
      <c r="I138" s="2">
        <f t="shared" si="13"/>
        <v>111.98250000000007</v>
      </c>
    </row>
    <row r="139" spans="1:9" x14ac:dyDescent="0.3">
      <c r="B139" s="7">
        <v>8</v>
      </c>
      <c r="C139" s="7">
        <v>36</v>
      </c>
      <c r="D139" s="8">
        <v>3622</v>
      </c>
      <c r="E139" s="9">
        <f t="shared" si="12"/>
        <v>3803.1000000000004</v>
      </c>
      <c r="F139" s="10">
        <f t="shared" si="14"/>
        <v>181.10000000000036</v>
      </c>
      <c r="H139" s="8">
        <f t="shared" si="15"/>
        <v>3917.1930000000007</v>
      </c>
      <c r="I139" s="2">
        <f t="shared" si="13"/>
        <v>114.0930000000003</v>
      </c>
    </row>
    <row r="140" spans="1:9" x14ac:dyDescent="0.3">
      <c r="B140" s="7">
        <v>9</v>
      </c>
      <c r="C140" s="7">
        <v>37</v>
      </c>
      <c r="D140" s="8">
        <v>3697</v>
      </c>
      <c r="E140" s="9">
        <f t="shared" si="12"/>
        <v>3881.8500000000004</v>
      </c>
      <c r="F140" s="10">
        <f t="shared" si="14"/>
        <v>184.85000000000036</v>
      </c>
      <c r="H140" s="8">
        <f t="shared" si="15"/>
        <v>3998.3055000000004</v>
      </c>
      <c r="I140" s="2">
        <f t="shared" si="13"/>
        <v>116.45550000000003</v>
      </c>
    </row>
    <row r="141" spans="1:9" x14ac:dyDescent="0.3">
      <c r="B141" s="7">
        <v>10</v>
      </c>
      <c r="C141" s="7">
        <v>38</v>
      </c>
      <c r="D141" s="8">
        <v>3773</v>
      </c>
      <c r="E141" s="9">
        <f>(D141*1.04)+37</f>
        <v>3960.92</v>
      </c>
      <c r="F141" s="10">
        <f t="shared" si="14"/>
        <v>187.92000000000007</v>
      </c>
      <c r="H141" s="8">
        <f>E141+116</f>
        <v>4076.92</v>
      </c>
      <c r="I141" s="2">
        <f t="shared" si="13"/>
        <v>116</v>
      </c>
    </row>
    <row r="142" spans="1:9" x14ac:dyDescent="0.3">
      <c r="B142" s="7">
        <v>11</v>
      </c>
      <c r="C142" s="7">
        <v>39</v>
      </c>
      <c r="D142" s="8">
        <v>3850</v>
      </c>
      <c r="E142" s="9">
        <f>(D142*1.04)+37</f>
        <v>4041</v>
      </c>
      <c r="F142" s="10">
        <f t="shared" si="14"/>
        <v>191</v>
      </c>
      <c r="H142" s="8">
        <f>E142+116</f>
        <v>4157</v>
      </c>
      <c r="I142" s="2">
        <f t="shared" si="13"/>
        <v>116</v>
      </c>
    </row>
    <row r="143" spans="1:9" x14ac:dyDescent="0.3">
      <c r="B143" s="7">
        <v>12</v>
      </c>
      <c r="C143" s="7">
        <v>40</v>
      </c>
      <c r="D143" s="8">
        <v>3917</v>
      </c>
      <c r="E143" s="9">
        <f>(D143*1.04)+37</f>
        <v>4110.68</v>
      </c>
      <c r="F143" s="10">
        <f t="shared" si="14"/>
        <v>193.68000000000029</v>
      </c>
      <c r="H143" s="8">
        <f>E143+116</f>
        <v>4226.68</v>
      </c>
      <c r="I143" s="2">
        <f t="shared" si="13"/>
        <v>116</v>
      </c>
    </row>
    <row r="144" spans="1:9" ht="15" thickBot="1" x14ac:dyDescent="0.35">
      <c r="B144" s="5"/>
      <c r="D144" s="20"/>
      <c r="E144" s="21"/>
      <c r="F144" s="22"/>
      <c r="H144" s="20"/>
      <c r="I144" s="23"/>
    </row>
    <row r="145" spans="1:9" ht="15" thickBot="1" x14ac:dyDescent="0.35">
      <c r="A145" s="24">
        <v>60</v>
      </c>
      <c r="B145" s="7">
        <v>0</v>
      </c>
      <c r="C145" s="7">
        <v>28</v>
      </c>
      <c r="D145" s="8">
        <v>3072</v>
      </c>
      <c r="E145" s="9">
        <f>D145*1.05</f>
        <v>3225.6000000000004</v>
      </c>
      <c r="F145" s="10">
        <f t="shared" si="14"/>
        <v>153.60000000000036</v>
      </c>
      <c r="H145" s="8">
        <f>E145*1.03</f>
        <v>3322.3680000000004</v>
      </c>
      <c r="I145" s="2">
        <f t="shared" si="13"/>
        <v>96.768000000000029</v>
      </c>
    </row>
    <row r="146" spans="1:9" x14ac:dyDescent="0.3">
      <c r="B146" s="7">
        <v>1</v>
      </c>
      <c r="C146" s="7">
        <v>30</v>
      </c>
      <c r="D146" s="8">
        <v>3215</v>
      </c>
      <c r="E146" s="9">
        <f>D146*1.05</f>
        <v>3375.75</v>
      </c>
      <c r="F146" s="10">
        <f t="shared" si="14"/>
        <v>160.75</v>
      </c>
      <c r="H146" s="8">
        <f t="shared" ref="H146:H149" si="16">E146*1.03</f>
        <v>3477.0225</v>
      </c>
      <c r="I146" s="2">
        <f t="shared" si="13"/>
        <v>101.27250000000004</v>
      </c>
    </row>
    <row r="147" spans="1:9" x14ac:dyDescent="0.3">
      <c r="B147" s="7">
        <v>2</v>
      </c>
      <c r="C147" s="7">
        <v>32</v>
      </c>
      <c r="D147" s="8">
        <v>3349</v>
      </c>
      <c r="E147" s="9">
        <f t="shared" ref="E147:E149" si="17">D147*1.05</f>
        <v>3516.4500000000003</v>
      </c>
      <c r="F147" s="10">
        <f t="shared" si="14"/>
        <v>167.45000000000027</v>
      </c>
      <c r="H147" s="8">
        <f t="shared" si="16"/>
        <v>3621.9435000000003</v>
      </c>
      <c r="I147" s="2">
        <f t="shared" si="13"/>
        <v>105.49350000000004</v>
      </c>
    </row>
    <row r="148" spans="1:9" x14ac:dyDescent="0.3">
      <c r="B148" s="7">
        <v>3</v>
      </c>
      <c r="C148" s="7">
        <v>34</v>
      </c>
      <c r="D148" s="8">
        <v>3490</v>
      </c>
      <c r="E148" s="9">
        <f t="shared" si="17"/>
        <v>3664.5</v>
      </c>
      <c r="F148" s="10">
        <f t="shared" si="14"/>
        <v>174.5</v>
      </c>
      <c r="H148" s="8">
        <f t="shared" si="16"/>
        <v>3774.4349999999999</v>
      </c>
      <c r="I148" s="2">
        <f t="shared" si="13"/>
        <v>109.93499999999995</v>
      </c>
    </row>
    <row r="149" spans="1:9" x14ac:dyDescent="0.3">
      <c r="B149" s="7">
        <v>4</v>
      </c>
      <c r="C149" s="7">
        <v>36</v>
      </c>
      <c r="D149" s="8">
        <v>3622</v>
      </c>
      <c r="E149" s="9">
        <f t="shared" si="17"/>
        <v>3803.1000000000004</v>
      </c>
      <c r="F149" s="10">
        <f t="shared" si="14"/>
        <v>181.10000000000036</v>
      </c>
      <c r="H149" s="8">
        <f t="shared" si="16"/>
        <v>3917.1930000000007</v>
      </c>
      <c r="I149" s="2">
        <f t="shared" si="13"/>
        <v>114.0930000000003</v>
      </c>
    </row>
    <row r="150" spans="1:9" x14ac:dyDescent="0.3">
      <c r="B150" s="7">
        <v>5</v>
      </c>
      <c r="C150" s="7">
        <v>38</v>
      </c>
      <c r="D150" s="8">
        <v>3773</v>
      </c>
      <c r="E150" s="9">
        <f>(D150*1.04)+37</f>
        <v>3960.92</v>
      </c>
      <c r="F150" s="10">
        <f t="shared" si="14"/>
        <v>187.92000000000007</v>
      </c>
      <c r="H150" s="8">
        <f>E150+116</f>
        <v>4076.92</v>
      </c>
      <c r="I150" s="2">
        <f t="shared" si="13"/>
        <v>116</v>
      </c>
    </row>
    <row r="151" spans="1:9" x14ac:dyDescent="0.3">
      <c r="B151" s="7">
        <v>6</v>
      </c>
      <c r="C151" s="7">
        <v>40</v>
      </c>
      <c r="D151" s="8">
        <v>3917</v>
      </c>
      <c r="E151" s="9">
        <f>(D151*1.04)+37</f>
        <v>4110.68</v>
      </c>
      <c r="F151" s="10">
        <f t="shared" si="14"/>
        <v>193.68000000000029</v>
      </c>
      <c r="H151" s="8">
        <f t="shared" ref="H151:H157" si="18">E151+116</f>
        <v>4226.68</v>
      </c>
      <c r="I151" s="2">
        <f t="shared" si="13"/>
        <v>116</v>
      </c>
    </row>
    <row r="152" spans="1:9" x14ac:dyDescent="0.3">
      <c r="B152" s="7">
        <v>7</v>
      </c>
      <c r="C152" s="7">
        <v>42</v>
      </c>
      <c r="D152" s="8">
        <v>4066</v>
      </c>
      <c r="E152" s="9">
        <f t="shared" ref="E152:E157" si="19">(D152*1.04)+37</f>
        <v>4265.6400000000003</v>
      </c>
      <c r="F152" s="10">
        <f t="shared" si="14"/>
        <v>199.64000000000033</v>
      </c>
      <c r="H152" s="8">
        <f t="shared" si="18"/>
        <v>4381.6400000000003</v>
      </c>
      <c r="I152" s="2">
        <f t="shared" si="13"/>
        <v>116</v>
      </c>
    </row>
    <row r="153" spans="1:9" x14ac:dyDescent="0.3">
      <c r="B153" s="7">
        <v>8</v>
      </c>
      <c r="C153" s="7">
        <v>44</v>
      </c>
      <c r="D153" s="8">
        <v>4208</v>
      </c>
      <c r="E153" s="9">
        <f t="shared" si="19"/>
        <v>4413.32</v>
      </c>
      <c r="F153" s="10">
        <f t="shared" si="14"/>
        <v>205.31999999999971</v>
      </c>
      <c r="H153" s="8">
        <f t="shared" si="18"/>
        <v>4529.32</v>
      </c>
      <c r="I153" s="2">
        <f t="shared" si="13"/>
        <v>116</v>
      </c>
    </row>
    <row r="154" spans="1:9" x14ac:dyDescent="0.3">
      <c r="B154" s="7">
        <v>9</v>
      </c>
      <c r="C154" s="7">
        <v>45</v>
      </c>
      <c r="D154" s="8">
        <v>4271</v>
      </c>
      <c r="E154" s="9">
        <f t="shared" si="19"/>
        <v>4478.84</v>
      </c>
      <c r="F154" s="10">
        <f t="shared" si="14"/>
        <v>207.84000000000015</v>
      </c>
      <c r="H154" s="8">
        <f t="shared" si="18"/>
        <v>4594.84</v>
      </c>
      <c r="I154" s="2">
        <f t="shared" si="13"/>
        <v>116</v>
      </c>
    </row>
    <row r="155" spans="1:9" x14ac:dyDescent="0.3">
      <c r="B155" s="7">
        <v>10</v>
      </c>
      <c r="C155" s="7">
        <v>46</v>
      </c>
      <c r="D155" s="8">
        <v>4335</v>
      </c>
      <c r="E155" s="9">
        <f t="shared" si="19"/>
        <v>4545.4000000000005</v>
      </c>
      <c r="F155" s="10">
        <f t="shared" si="14"/>
        <v>210.40000000000055</v>
      </c>
      <c r="H155" s="8">
        <f t="shared" si="18"/>
        <v>4661.4000000000005</v>
      </c>
      <c r="I155" s="2">
        <f t="shared" si="13"/>
        <v>116</v>
      </c>
    </row>
    <row r="156" spans="1:9" x14ac:dyDescent="0.3">
      <c r="B156" s="7">
        <v>11</v>
      </c>
      <c r="C156" s="7">
        <v>47</v>
      </c>
      <c r="D156" s="8">
        <v>4402</v>
      </c>
      <c r="E156" s="9">
        <f t="shared" si="19"/>
        <v>4615.08</v>
      </c>
      <c r="F156" s="10">
        <f t="shared" si="14"/>
        <v>213.07999999999993</v>
      </c>
      <c r="H156" s="8">
        <f t="shared" si="18"/>
        <v>4731.08</v>
      </c>
      <c r="I156" s="2">
        <f t="shared" si="13"/>
        <v>116</v>
      </c>
    </row>
    <row r="157" spans="1:9" x14ac:dyDescent="0.3">
      <c r="B157" s="7">
        <v>12</v>
      </c>
      <c r="C157" s="7">
        <v>48</v>
      </c>
      <c r="D157" s="8">
        <v>4466</v>
      </c>
      <c r="E157" s="9">
        <f t="shared" si="19"/>
        <v>4681.6400000000003</v>
      </c>
      <c r="F157" s="10">
        <f t="shared" si="14"/>
        <v>215.64000000000033</v>
      </c>
      <c r="H157" s="8">
        <f t="shared" si="18"/>
        <v>4797.6400000000003</v>
      </c>
      <c r="I157" s="2">
        <f t="shared" si="13"/>
        <v>116</v>
      </c>
    </row>
    <row r="158" spans="1:9" ht="15" thickBot="1" x14ac:dyDescent="0.35">
      <c r="B158" s="5"/>
      <c r="D158" s="20"/>
      <c r="E158" s="21"/>
      <c r="F158" s="22"/>
      <c r="H158" s="20"/>
      <c r="I158" s="23"/>
    </row>
    <row r="159" spans="1:9" ht="15" thickBot="1" x14ac:dyDescent="0.35">
      <c r="A159" s="24">
        <v>65</v>
      </c>
      <c r="B159" s="7">
        <v>0</v>
      </c>
      <c r="C159" s="7">
        <v>34</v>
      </c>
      <c r="D159" s="8">
        <v>3490</v>
      </c>
      <c r="E159" s="9">
        <f>D159*1.05</f>
        <v>3664.5</v>
      </c>
      <c r="F159" s="10">
        <f t="shared" si="14"/>
        <v>174.5</v>
      </c>
      <c r="H159" s="8">
        <f>E159*1.03</f>
        <v>3774.4349999999999</v>
      </c>
      <c r="I159" s="2">
        <f t="shared" si="13"/>
        <v>109.93499999999995</v>
      </c>
    </row>
    <row r="160" spans="1:9" x14ac:dyDescent="0.3">
      <c r="B160" s="7">
        <v>1</v>
      </c>
      <c r="C160" s="7">
        <v>36</v>
      </c>
      <c r="D160" s="8">
        <v>3622</v>
      </c>
      <c r="E160" s="9">
        <f>D160*1.05</f>
        <v>3803.1000000000004</v>
      </c>
      <c r="F160" s="10">
        <f t="shared" si="14"/>
        <v>181.10000000000036</v>
      </c>
      <c r="H160" s="8">
        <f>E160*1.03</f>
        <v>3917.1930000000007</v>
      </c>
      <c r="I160" s="2">
        <f t="shared" si="13"/>
        <v>114.0930000000003</v>
      </c>
    </row>
    <row r="161" spans="1:9" x14ac:dyDescent="0.3">
      <c r="B161" s="7">
        <v>2</v>
      </c>
      <c r="C161" s="7">
        <v>38</v>
      </c>
      <c r="D161" s="8">
        <v>3773</v>
      </c>
      <c r="E161" s="9">
        <f>(D161*1.04)+37</f>
        <v>3960.92</v>
      </c>
      <c r="F161" s="10">
        <f t="shared" si="14"/>
        <v>187.92000000000007</v>
      </c>
      <c r="H161" s="8">
        <f>E161+116</f>
        <v>4076.92</v>
      </c>
      <c r="I161" s="2">
        <f t="shared" si="13"/>
        <v>116</v>
      </c>
    </row>
    <row r="162" spans="1:9" x14ac:dyDescent="0.3">
      <c r="B162" s="7">
        <v>3</v>
      </c>
      <c r="C162" s="7">
        <v>40</v>
      </c>
      <c r="D162" s="8">
        <v>3917</v>
      </c>
      <c r="E162" s="9">
        <f t="shared" ref="E162:E225" si="20">(D162*1.04)+37</f>
        <v>4110.68</v>
      </c>
      <c r="F162" s="10">
        <f t="shared" si="14"/>
        <v>193.68000000000029</v>
      </c>
      <c r="H162" s="8">
        <f>E162+116</f>
        <v>4226.68</v>
      </c>
      <c r="I162" s="2">
        <f t="shared" si="13"/>
        <v>116</v>
      </c>
    </row>
    <row r="163" spans="1:9" x14ac:dyDescent="0.3">
      <c r="B163" s="7">
        <v>4</v>
      </c>
      <c r="C163" s="7">
        <v>42</v>
      </c>
      <c r="D163" s="8">
        <v>4066</v>
      </c>
      <c r="E163" s="9">
        <f t="shared" si="20"/>
        <v>4265.6400000000003</v>
      </c>
      <c r="F163" s="10">
        <f t="shared" si="14"/>
        <v>199.64000000000033</v>
      </c>
      <c r="H163" s="8">
        <f t="shared" ref="H163:H226" si="21">E163+116</f>
        <v>4381.6400000000003</v>
      </c>
      <c r="I163" s="2">
        <f t="shared" si="13"/>
        <v>116</v>
      </c>
    </row>
    <row r="164" spans="1:9" x14ac:dyDescent="0.3">
      <c r="B164" s="7">
        <v>5</v>
      </c>
      <c r="C164" s="7">
        <v>44</v>
      </c>
      <c r="D164" s="8">
        <v>4208</v>
      </c>
      <c r="E164" s="9">
        <f t="shared" si="20"/>
        <v>4413.32</v>
      </c>
      <c r="F164" s="10">
        <f t="shared" si="14"/>
        <v>205.31999999999971</v>
      </c>
      <c r="H164" s="8">
        <f t="shared" si="21"/>
        <v>4529.32</v>
      </c>
      <c r="I164" s="2">
        <f t="shared" si="13"/>
        <v>116</v>
      </c>
    </row>
    <row r="165" spans="1:9" x14ac:dyDescent="0.3">
      <c r="B165" s="7">
        <v>6</v>
      </c>
      <c r="C165" s="7">
        <v>46</v>
      </c>
      <c r="D165" s="8">
        <v>4335</v>
      </c>
      <c r="E165" s="9">
        <f t="shared" si="20"/>
        <v>4545.4000000000005</v>
      </c>
      <c r="F165" s="10">
        <f t="shared" si="14"/>
        <v>210.40000000000055</v>
      </c>
      <c r="H165" s="8">
        <f t="shared" si="21"/>
        <v>4661.4000000000005</v>
      </c>
      <c r="I165" s="2">
        <f t="shared" si="13"/>
        <v>116</v>
      </c>
    </row>
    <row r="166" spans="1:9" x14ac:dyDescent="0.3">
      <c r="B166" s="7">
        <v>7</v>
      </c>
      <c r="C166" s="7">
        <v>48</v>
      </c>
      <c r="D166" s="8">
        <v>4466</v>
      </c>
      <c r="E166" s="9">
        <f t="shared" si="20"/>
        <v>4681.6400000000003</v>
      </c>
      <c r="F166" s="10">
        <f t="shared" si="14"/>
        <v>215.64000000000033</v>
      </c>
      <c r="H166" s="8">
        <f t="shared" si="21"/>
        <v>4797.6400000000003</v>
      </c>
      <c r="I166" s="2">
        <f t="shared" si="13"/>
        <v>116</v>
      </c>
    </row>
    <row r="167" spans="1:9" x14ac:dyDescent="0.3">
      <c r="B167" s="7">
        <v>8</v>
      </c>
      <c r="C167" s="7">
        <v>50</v>
      </c>
      <c r="D167" s="8">
        <v>4599</v>
      </c>
      <c r="E167" s="9">
        <f t="shared" si="20"/>
        <v>4819.96</v>
      </c>
      <c r="F167" s="10">
        <f t="shared" si="14"/>
        <v>220.96000000000004</v>
      </c>
      <c r="H167" s="8">
        <f t="shared" si="21"/>
        <v>4935.96</v>
      </c>
      <c r="I167" s="2">
        <f t="shared" si="13"/>
        <v>116</v>
      </c>
    </row>
    <row r="168" spans="1:9" x14ac:dyDescent="0.3">
      <c r="B168" s="7">
        <v>9</v>
      </c>
      <c r="C168" s="7">
        <v>52</v>
      </c>
      <c r="D168" s="8">
        <v>4730</v>
      </c>
      <c r="E168" s="9">
        <f t="shared" si="20"/>
        <v>4956.2</v>
      </c>
      <c r="F168" s="10">
        <f t="shared" si="14"/>
        <v>226.19999999999982</v>
      </c>
      <c r="H168" s="8">
        <f t="shared" si="21"/>
        <v>5072.2</v>
      </c>
      <c r="I168" s="2">
        <f t="shared" si="13"/>
        <v>116</v>
      </c>
    </row>
    <row r="169" spans="1:9" x14ac:dyDescent="0.3">
      <c r="B169" s="7">
        <v>10</v>
      </c>
      <c r="C169" s="7">
        <v>54</v>
      </c>
      <c r="D169" s="8">
        <v>4862</v>
      </c>
      <c r="E169" s="9">
        <f t="shared" si="20"/>
        <v>5093.4800000000005</v>
      </c>
      <c r="F169" s="10">
        <f t="shared" si="14"/>
        <v>231.48000000000047</v>
      </c>
      <c r="H169" s="8">
        <f t="shared" si="21"/>
        <v>5209.4800000000005</v>
      </c>
      <c r="I169" s="2">
        <f t="shared" si="13"/>
        <v>116</v>
      </c>
    </row>
    <row r="170" spans="1:9" x14ac:dyDescent="0.3">
      <c r="B170" s="7">
        <v>11</v>
      </c>
      <c r="C170" s="7">
        <v>56</v>
      </c>
      <c r="D170" s="8">
        <v>4994</v>
      </c>
      <c r="E170" s="9">
        <f t="shared" si="20"/>
        <v>5230.76</v>
      </c>
      <c r="F170" s="10">
        <f t="shared" si="14"/>
        <v>236.76000000000022</v>
      </c>
      <c r="H170" s="8">
        <f t="shared" si="21"/>
        <v>5346.76</v>
      </c>
      <c r="I170" s="2">
        <f t="shared" si="13"/>
        <v>116</v>
      </c>
    </row>
    <row r="171" spans="1:9" x14ac:dyDescent="0.3">
      <c r="B171" s="7">
        <v>12</v>
      </c>
      <c r="C171" s="7">
        <v>57</v>
      </c>
      <c r="D171" s="8">
        <v>5058</v>
      </c>
      <c r="E171" s="9">
        <f t="shared" si="20"/>
        <v>5297.3200000000006</v>
      </c>
      <c r="F171" s="10">
        <f t="shared" si="14"/>
        <v>239.32000000000062</v>
      </c>
      <c r="H171" s="8">
        <f t="shared" si="21"/>
        <v>5413.3200000000006</v>
      </c>
      <c r="I171" s="2">
        <f t="shared" si="13"/>
        <v>116</v>
      </c>
    </row>
    <row r="172" spans="1:9" x14ac:dyDescent="0.3">
      <c r="B172" s="7">
        <v>13</v>
      </c>
      <c r="C172" s="7">
        <v>58</v>
      </c>
      <c r="D172" s="8">
        <v>5124</v>
      </c>
      <c r="E172" s="9">
        <f t="shared" si="20"/>
        <v>5365.96</v>
      </c>
      <c r="F172" s="10">
        <f t="shared" si="14"/>
        <v>241.96000000000004</v>
      </c>
      <c r="H172" s="8">
        <f t="shared" si="21"/>
        <v>5481.96</v>
      </c>
      <c r="I172" s="2">
        <f t="shared" si="13"/>
        <v>116</v>
      </c>
    </row>
    <row r="173" spans="1:9" x14ac:dyDescent="0.3">
      <c r="B173" s="7">
        <v>14</v>
      </c>
      <c r="C173" s="7">
        <v>59</v>
      </c>
      <c r="D173" s="8">
        <v>5192</v>
      </c>
      <c r="E173" s="9">
        <f t="shared" si="20"/>
        <v>5436.68</v>
      </c>
      <c r="F173" s="10">
        <f t="shared" si="14"/>
        <v>244.68000000000029</v>
      </c>
      <c r="H173" s="8">
        <f t="shared" si="21"/>
        <v>5552.68</v>
      </c>
      <c r="I173" s="2">
        <f t="shared" si="13"/>
        <v>116</v>
      </c>
    </row>
    <row r="174" spans="1:9" x14ac:dyDescent="0.3">
      <c r="B174" s="7">
        <v>15</v>
      </c>
      <c r="C174" s="7">
        <v>60</v>
      </c>
      <c r="D174" s="8">
        <v>5257</v>
      </c>
      <c r="E174" s="9">
        <f t="shared" si="20"/>
        <v>5504.28</v>
      </c>
      <c r="F174" s="10">
        <f t="shared" si="14"/>
        <v>247.27999999999975</v>
      </c>
      <c r="H174" s="8">
        <f t="shared" si="21"/>
        <v>5620.28</v>
      </c>
      <c r="I174" s="2">
        <f t="shared" si="13"/>
        <v>116</v>
      </c>
    </row>
    <row r="175" spans="1:9" ht="15" thickBot="1" x14ac:dyDescent="0.35">
      <c r="B175" s="5"/>
      <c r="D175" s="20"/>
      <c r="E175" s="21"/>
      <c r="F175" s="22"/>
      <c r="H175" s="20"/>
      <c r="I175" s="23"/>
    </row>
    <row r="176" spans="1:9" ht="15" thickBot="1" x14ac:dyDescent="0.35">
      <c r="A176" s="24">
        <v>70</v>
      </c>
      <c r="B176" s="7">
        <v>0</v>
      </c>
      <c r="C176" s="5">
        <v>44</v>
      </c>
      <c r="D176" s="8">
        <v>4208</v>
      </c>
      <c r="E176" s="9">
        <f t="shared" si="20"/>
        <v>4413.32</v>
      </c>
      <c r="F176" s="10">
        <f t="shared" si="14"/>
        <v>205.31999999999971</v>
      </c>
      <c r="H176" s="8">
        <f t="shared" si="21"/>
        <v>4529.32</v>
      </c>
      <c r="I176" s="2">
        <f t="shared" si="13"/>
        <v>116</v>
      </c>
    </row>
    <row r="177" spans="2:9" x14ac:dyDescent="0.3">
      <c r="B177" s="7">
        <v>1</v>
      </c>
      <c r="C177" s="5">
        <v>46</v>
      </c>
      <c r="D177" s="8">
        <v>4335</v>
      </c>
      <c r="E177" s="9">
        <f t="shared" si="20"/>
        <v>4545.4000000000005</v>
      </c>
      <c r="F177" s="10">
        <f t="shared" si="14"/>
        <v>210.40000000000055</v>
      </c>
      <c r="H177" s="8">
        <f t="shared" si="21"/>
        <v>4661.4000000000005</v>
      </c>
      <c r="I177" s="2">
        <f t="shared" si="13"/>
        <v>116</v>
      </c>
    </row>
    <row r="178" spans="2:9" x14ac:dyDescent="0.3">
      <c r="B178" s="7">
        <v>2</v>
      </c>
      <c r="C178" s="5">
        <v>48</v>
      </c>
      <c r="D178" s="8">
        <v>4466</v>
      </c>
      <c r="E178" s="9">
        <f t="shared" si="20"/>
        <v>4681.6400000000003</v>
      </c>
      <c r="F178" s="10">
        <f t="shared" si="14"/>
        <v>215.64000000000033</v>
      </c>
      <c r="H178" s="8">
        <f t="shared" si="21"/>
        <v>4797.6400000000003</v>
      </c>
      <c r="I178" s="2">
        <f t="shared" si="13"/>
        <v>116</v>
      </c>
    </row>
    <row r="179" spans="2:9" x14ac:dyDescent="0.3">
      <c r="B179" s="7">
        <v>3</v>
      </c>
      <c r="C179" s="5">
        <v>50</v>
      </c>
      <c r="D179" s="8">
        <v>4599</v>
      </c>
      <c r="E179" s="9">
        <f t="shared" si="20"/>
        <v>4819.96</v>
      </c>
      <c r="F179" s="10">
        <f t="shared" si="14"/>
        <v>220.96000000000004</v>
      </c>
      <c r="H179" s="8">
        <f t="shared" si="21"/>
        <v>4935.96</v>
      </c>
      <c r="I179" s="2">
        <f t="shared" si="13"/>
        <v>116</v>
      </c>
    </row>
    <row r="180" spans="2:9" x14ac:dyDescent="0.3">
      <c r="B180" s="7">
        <v>4</v>
      </c>
      <c r="C180" s="5">
        <v>53</v>
      </c>
      <c r="D180" s="8">
        <v>4798</v>
      </c>
      <c r="E180" s="9">
        <f t="shared" si="20"/>
        <v>5026.92</v>
      </c>
      <c r="F180" s="10">
        <f t="shared" si="14"/>
        <v>228.92000000000007</v>
      </c>
      <c r="H180" s="8">
        <f t="shared" si="21"/>
        <v>5142.92</v>
      </c>
      <c r="I180" s="2">
        <f t="shared" si="13"/>
        <v>116</v>
      </c>
    </row>
    <row r="181" spans="2:9" x14ac:dyDescent="0.3">
      <c r="B181" s="7">
        <v>5</v>
      </c>
      <c r="C181" s="5">
        <v>56</v>
      </c>
      <c r="D181" s="8">
        <v>4994</v>
      </c>
      <c r="E181" s="9">
        <f t="shared" si="20"/>
        <v>5230.76</v>
      </c>
      <c r="F181" s="10">
        <f t="shared" si="14"/>
        <v>236.76000000000022</v>
      </c>
      <c r="H181" s="8">
        <f t="shared" si="21"/>
        <v>5346.76</v>
      </c>
      <c r="I181" s="2">
        <f t="shared" si="13"/>
        <v>116</v>
      </c>
    </row>
    <row r="182" spans="2:9" x14ac:dyDescent="0.3">
      <c r="B182" s="7">
        <v>6</v>
      </c>
      <c r="C182" s="5">
        <v>59</v>
      </c>
      <c r="D182" s="8">
        <v>5192</v>
      </c>
      <c r="E182" s="9">
        <f t="shared" si="20"/>
        <v>5436.68</v>
      </c>
      <c r="F182" s="10">
        <f t="shared" si="14"/>
        <v>244.68000000000029</v>
      </c>
      <c r="H182" s="8">
        <f t="shared" si="21"/>
        <v>5552.68</v>
      </c>
      <c r="I182" s="2">
        <f t="shared" si="13"/>
        <v>116</v>
      </c>
    </row>
    <row r="183" spans="2:9" x14ac:dyDescent="0.3">
      <c r="B183" s="7">
        <v>7</v>
      </c>
      <c r="C183" s="5">
        <v>62</v>
      </c>
      <c r="D183" s="8">
        <v>5389</v>
      </c>
      <c r="E183" s="9">
        <f t="shared" si="20"/>
        <v>5641.56</v>
      </c>
      <c r="F183" s="10">
        <f t="shared" si="14"/>
        <v>252.5600000000004</v>
      </c>
      <c r="H183" s="8">
        <f t="shared" si="21"/>
        <v>5757.56</v>
      </c>
      <c r="I183" s="2">
        <f t="shared" si="13"/>
        <v>116</v>
      </c>
    </row>
    <row r="184" spans="2:9" x14ac:dyDescent="0.3">
      <c r="B184" s="7">
        <v>8</v>
      </c>
      <c r="C184" s="5">
        <v>64</v>
      </c>
      <c r="D184" s="8">
        <v>5521</v>
      </c>
      <c r="E184" s="9">
        <f t="shared" si="20"/>
        <v>5778.84</v>
      </c>
      <c r="F184" s="10">
        <f t="shared" si="14"/>
        <v>257.84000000000015</v>
      </c>
      <c r="H184" s="8">
        <f t="shared" si="21"/>
        <v>5894.84</v>
      </c>
      <c r="I184" s="2">
        <f t="shared" si="13"/>
        <v>116</v>
      </c>
    </row>
    <row r="185" spans="2:9" x14ac:dyDescent="0.3">
      <c r="B185" s="7">
        <v>9</v>
      </c>
      <c r="C185" s="5">
        <v>66</v>
      </c>
      <c r="D185" s="8">
        <v>5685</v>
      </c>
      <c r="E185" s="9">
        <f t="shared" si="20"/>
        <v>5949.4000000000005</v>
      </c>
      <c r="F185" s="10">
        <f t="shared" si="14"/>
        <v>264.40000000000055</v>
      </c>
      <c r="H185" s="8">
        <f t="shared" si="21"/>
        <v>6065.4000000000005</v>
      </c>
      <c r="I185" s="2">
        <f t="shared" si="13"/>
        <v>116</v>
      </c>
    </row>
    <row r="186" spans="2:9" x14ac:dyDescent="0.3">
      <c r="B186" s="7">
        <v>10</v>
      </c>
      <c r="C186" s="5">
        <v>68</v>
      </c>
      <c r="D186" s="8">
        <v>5850</v>
      </c>
      <c r="E186" s="9">
        <f t="shared" si="20"/>
        <v>6121</v>
      </c>
      <c r="F186" s="10">
        <f t="shared" si="14"/>
        <v>271</v>
      </c>
      <c r="H186" s="8">
        <f t="shared" si="21"/>
        <v>6237</v>
      </c>
      <c r="I186" s="2">
        <f t="shared" si="13"/>
        <v>116</v>
      </c>
    </row>
    <row r="187" spans="2:9" x14ac:dyDescent="0.3">
      <c r="B187" s="7">
        <v>11</v>
      </c>
      <c r="C187" s="5">
        <v>70</v>
      </c>
      <c r="D187" s="8">
        <v>6014</v>
      </c>
      <c r="E187" s="9">
        <f t="shared" si="20"/>
        <v>6291.56</v>
      </c>
      <c r="F187" s="10">
        <f t="shared" si="14"/>
        <v>277.5600000000004</v>
      </c>
      <c r="H187" s="8">
        <f t="shared" si="21"/>
        <v>6407.56</v>
      </c>
      <c r="I187" s="2">
        <f t="shared" si="13"/>
        <v>116</v>
      </c>
    </row>
    <row r="188" spans="2:9" x14ac:dyDescent="0.3">
      <c r="B188" s="7">
        <v>12</v>
      </c>
      <c r="C188" s="5">
        <v>71</v>
      </c>
      <c r="D188" s="8">
        <v>6096</v>
      </c>
      <c r="E188" s="9">
        <f t="shared" si="20"/>
        <v>6376.84</v>
      </c>
      <c r="F188" s="10">
        <f t="shared" si="14"/>
        <v>280.84000000000015</v>
      </c>
      <c r="H188" s="8">
        <f t="shared" si="21"/>
        <v>6492.84</v>
      </c>
      <c r="I188" s="2">
        <f t="shared" si="13"/>
        <v>116</v>
      </c>
    </row>
    <row r="189" spans="2:9" x14ac:dyDescent="0.3">
      <c r="B189" s="7">
        <v>13</v>
      </c>
      <c r="C189" s="5">
        <v>72</v>
      </c>
      <c r="D189" s="8">
        <v>6180</v>
      </c>
      <c r="E189" s="9">
        <f t="shared" si="20"/>
        <v>6464.2</v>
      </c>
      <c r="F189" s="10">
        <f t="shared" si="14"/>
        <v>284.19999999999982</v>
      </c>
      <c r="H189" s="8">
        <f t="shared" si="21"/>
        <v>6580.2</v>
      </c>
      <c r="I189" s="2">
        <f t="shared" si="13"/>
        <v>116</v>
      </c>
    </row>
    <row r="190" spans="2:9" x14ac:dyDescent="0.3">
      <c r="B190" s="7">
        <v>14</v>
      </c>
      <c r="C190" s="5">
        <v>73</v>
      </c>
      <c r="D190" s="8">
        <v>6263</v>
      </c>
      <c r="E190" s="9">
        <f t="shared" si="20"/>
        <v>6550.52</v>
      </c>
      <c r="F190" s="10">
        <f t="shared" si="14"/>
        <v>287.52000000000044</v>
      </c>
      <c r="H190" s="8">
        <f t="shared" si="21"/>
        <v>6666.52</v>
      </c>
      <c r="I190" s="2">
        <f t="shared" si="13"/>
        <v>116</v>
      </c>
    </row>
    <row r="191" spans="2:9" x14ac:dyDescent="0.3">
      <c r="B191" s="7">
        <v>15</v>
      </c>
      <c r="C191" s="5">
        <v>74</v>
      </c>
      <c r="D191" s="8">
        <v>6345</v>
      </c>
      <c r="E191" s="9">
        <f t="shared" si="20"/>
        <v>6635.8</v>
      </c>
      <c r="F191" s="10">
        <f t="shared" si="14"/>
        <v>290.80000000000018</v>
      </c>
      <c r="H191" s="8">
        <f t="shared" si="21"/>
        <v>6751.8</v>
      </c>
      <c r="I191" s="2">
        <f t="shared" si="13"/>
        <v>116</v>
      </c>
    </row>
    <row r="192" spans="2:9" ht="15" thickBot="1" x14ac:dyDescent="0.35">
      <c r="B192" s="5"/>
      <c r="D192" s="20"/>
      <c r="E192" s="21"/>
      <c r="F192" s="22"/>
      <c r="H192" s="20"/>
      <c r="I192" s="23"/>
    </row>
    <row r="193" spans="1:9" ht="15" thickBot="1" x14ac:dyDescent="0.35">
      <c r="A193" s="24">
        <v>75</v>
      </c>
      <c r="B193" s="7">
        <v>0</v>
      </c>
      <c r="C193" s="7">
        <v>56</v>
      </c>
      <c r="D193" s="8">
        <v>4994</v>
      </c>
      <c r="E193" s="9">
        <f t="shared" si="20"/>
        <v>5230.76</v>
      </c>
      <c r="F193" s="10">
        <f t="shared" si="14"/>
        <v>236.76000000000022</v>
      </c>
      <c r="H193" s="8">
        <f t="shared" si="21"/>
        <v>5346.76</v>
      </c>
      <c r="I193" s="2">
        <f t="shared" si="13"/>
        <v>116</v>
      </c>
    </row>
    <row r="194" spans="1:9" x14ac:dyDescent="0.3">
      <c r="B194" s="7">
        <v>1</v>
      </c>
      <c r="C194" s="7">
        <v>58</v>
      </c>
      <c r="D194" s="8">
        <v>5124</v>
      </c>
      <c r="E194" s="9">
        <f t="shared" si="20"/>
        <v>5365.96</v>
      </c>
      <c r="F194" s="10">
        <f t="shared" si="14"/>
        <v>241.96000000000004</v>
      </c>
      <c r="H194" s="8">
        <f t="shared" si="21"/>
        <v>5481.96</v>
      </c>
      <c r="I194" s="2">
        <f t="shared" si="13"/>
        <v>116</v>
      </c>
    </row>
    <row r="195" spans="1:9" x14ac:dyDescent="0.3">
      <c r="B195" s="7">
        <v>2</v>
      </c>
      <c r="C195" s="7">
        <v>60</v>
      </c>
      <c r="D195" s="8">
        <v>5257</v>
      </c>
      <c r="E195" s="9">
        <f t="shared" si="20"/>
        <v>5504.28</v>
      </c>
      <c r="F195" s="10">
        <f t="shared" si="14"/>
        <v>247.27999999999975</v>
      </c>
      <c r="H195" s="8">
        <f t="shared" si="21"/>
        <v>5620.28</v>
      </c>
      <c r="I195" s="2">
        <f t="shared" ref="I195:I229" si="22">H195-E195</f>
        <v>116</v>
      </c>
    </row>
    <row r="196" spans="1:9" x14ac:dyDescent="0.3">
      <c r="B196" s="7">
        <v>3</v>
      </c>
      <c r="C196" s="7">
        <v>62</v>
      </c>
      <c r="D196" s="8">
        <v>5389</v>
      </c>
      <c r="E196" s="9">
        <f t="shared" si="20"/>
        <v>5641.56</v>
      </c>
      <c r="F196" s="10">
        <f t="shared" ref="F196:F229" si="23">E196-D196</f>
        <v>252.5600000000004</v>
      </c>
      <c r="H196" s="8">
        <f t="shared" si="21"/>
        <v>5757.56</v>
      </c>
      <c r="I196" s="2">
        <f t="shared" si="22"/>
        <v>116</v>
      </c>
    </row>
    <row r="197" spans="1:9" x14ac:dyDescent="0.3">
      <c r="B197" s="7">
        <v>4</v>
      </c>
      <c r="C197" s="7">
        <v>65</v>
      </c>
      <c r="D197" s="8">
        <v>5602</v>
      </c>
      <c r="E197" s="9">
        <f t="shared" si="20"/>
        <v>5863.08</v>
      </c>
      <c r="F197" s="10">
        <f t="shared" si="23"/>
        <v>261.07999999999993</v>
      </c>
      <c r="H197" s="8">
        <f t="shared" si="21"/>
        <v>5979.08</v>
      </c>
      <c r="I197" s="2">
        <f t="shared" si="22"/>
        <v>116</v>
      </c>
    </row>
    <row r="198" spans="1:9" x14ac:dyDescent="0.3">
      <c r="B198" s="7">
        <v>5</v>
      </c>
      <c r="C198" s="7">
        <v>68</v>
      </c>
      <c r="D198" s="8">
        <v>5850</v>
      </c>
      <c r="E198" s="9">
        <f t="shared" si="20"/>
        <v>6121</v>
      </c>
      <c r="F198" s="10">
        <f t="shared" si="23"/>
        <v>271</v>
      </c>
      <c r="H198" s="8">
        <f t="shared" si="21"/>
        <v>6237</v>
      </c>
      <c r="I198" s="2">
        <f t="shared" si="22"/>
        <v>116</v>
      </c>
    </row>
    <row r="199" spans="1:9" x14ac:dyDescent="0.3">
      <c r="B199" s="7">
        <v>6</v>
      </c>
      <c r="C199" s="7">
        <v>71</v>
      </c>
      <c r="D199" s="8">
        <v>6096</v>
      </c>
      <c r="E199" s="9">
        <f t="shared" si="20"/>
        <v>6376.84</v>
      </c>
      <c r="F199" s="10">
        <f t="shared" si="23"/>
        <v>280.84000000000015</v>
      </c>
      <c r="H199" s="8">
        <f t="shared" si="21"/>
        <v>6492.84</v>
      </c>
      <c r="I199" s="2">
        <f t="shared" si="22"/>
        <v>116</v>
      </c>
    </row>
    <row r="200" spans="1:9" x14ac:dyDescent="0.3">
      <c r="B200" s="7">
        <v>7</v>
      </c>
      <c r="C200" s="7">
        <v>74</v>
      </c>
      <c r="D200" s="8">
        <v>6345</v>
      </c>
      <c r="E200" s="9">
        <f t="shared" si="20"/>
        <v>6635.8</v>
      </c>
      <c r="F200" s="10">
        <f t="shared" si="23"/>
        <v>290.80000000000018</v>
      </c>
      <c r="H200" s="8">
        <f t="shared" si="21"/>
        <v>6751.8</v>
      </c>
      <c r="I200" s="2">
        <f t="shared" si="22"/>
        <v>116</v>
      </c>
    </row>
    <row r="201" spans="1:9" x14ac:dyDescent="0.3">
      <c r="B201" s="7">
        <v>8</v>
      </c>
      <c r="C201" s="7">
        <v>76</v>
      </c>
      <c r="D201" s="8">
        <v>6510</v>
      </c>
      <c r="E201" s="9">
        <f t="shared" si="20"/>
        <v>6807.4000000000005</v>
      </c>
      <c r="F201" s="10">
        <f t="shared" si="23"/>
        <v>297.40000000000055</v>
      </c>
      <c r="H201" s="8">
        <f t="shared" si="21"/>
        <v>6923.4000000000005</v>
      </c>
      <c r="I201" s="2">
        <f t="shared" si="22"/>
        <v>116</v>
      </c>
    </row>
    <row r="202" spans="1:9" x14ac:dyDescent="0.3">
      <c r="B202" s="7">
        <v>9</v>
      </c>
      <c r="C202" s="7">
        <v>78</v>
      </c>
      <c r="D202" s="8">
        <v>6683</v>
      </c>
      <c r="E202" s="9">
        <f t="shared" si="20"/>
        <v>6987.3200000000006</v>
      </c>
      <c r="F202" s="10">
        <f t="shared" si="23"/>
        <v>304.32000000000062</v>
      </c>
      <c r="H202" s="8">
        <f t="shared" si="21"/>
        <v>7103.3200000000006</v>
      </c>
      <c r="I202" s="2">
        <f t="shared" si="22"/>
        <v>116</v>
      </c>
    </row>
    <row r="203" spans="1:9" x14ac:dyDescent="0.3">
      <c r="B203" s="7">
        <v>10</v>
      </c>
      <c r="C203" s="7">
        <v>80</v>
      </c>
      <c r="D203" s="8">
        <v>6867</v>
      </c>
      <c r="E203" s="9">
        <f t="shared" si="20"/>
        <v>7178.68</v>
      </c>
      <c r="F203" s="10">
        <f t="shared" si="23"/>
        <v>311.68000000000029</v>
      </c>
      <c r="H203" s="8">
        <f t="shared" si="21"/>
        <v>7294.68</v>
      </c>
      <c r="I203" s="2">
        <f t="shared" si="22"/>
        <v>116</v>
      </c>
    </row>
    <row r="204" spans="1:9" x14ac:dyDescent="0.3">
      <c r="B204" s="7">
        <v>11</v>
      </c>
      <c r="C204" s="7">
        <v>82</v>
      </c>
      <c r="D204" s="8">
        <v>7053</v>
      </c>
      <c r="E204" s="9">
        <f t="shared" si="20"/>
        <v>7372.12</v>
      </c>
      <c r="F204" s="10">
        <f t="shared" si="23"/>
        <v>319.11999999999989</v>
      </c>
      <c r="H204" s="8">
        <f t="shared" si="21"/>
        <v>7488.12</v>
      </c>
      <c r="I204" s="2">
        <f t="shared" si="22"/>
        <v>116</v>
      </c>
    </row>
    <row r="205" spans="1:9" x14ac:dyDescent="0.3">
      <c r="B205" s="7">
        <v>12</v>
      </c>
      <c r="C205" s="7">
        <v>83</v>
      </c>
      <c r="D205" s="8">
        <v>7143</v>
      </c>
      <c r="E205" s="9">
        <f t="shared" si="20"/>
        <v>7465.72</v>
      </c>
      <c r="F205" s="10">
        <f t="shared" si="23"/>
        <v>322.72000000000025</v>
      </c>
      <c r="H205" s="8">
        <f t="shared" si="21"/>
        <v>7581.72</v>
      </c>
      <c r="I205" s="2">
        <f t="shared" si="22"/>
        <v>116</v>
      </c>
    </row>
    <row r="206" spans="1:9" x14ac:dyDescent="0.3">
      <c r="B206" s="7">
        <v>13</v>
      </c>
      <c r="C206" s="7">
        <v>84</v>
      </c>
      <c r="D206" s="8">
        <v>7236</v>
      </c>
      <c r="E206" s="9">
        <f t="shared" si="20"/>
        <v>7562.4400000000005</v>
      </c>
      <c r="F206" s="10">
        <f t="shared" si="23"/>
        <v>326.44000000000051</v>
      </c>
      <c r="H206" s="8">
        <f t="shared" si="21"/>
        <v>7678.4400000000005</v>
      </c>
      <c r="I206" s="2">
        <f t="shared" si="22"/>
        <v>116</v>
      </c>
    </row>
    <row r="207" spans="1:9" x14ac:dyDescent="0.3">
      <c r="B207" s="7">
        <v>14</v>
      </c>
      <c r="C207" s="7">
        <v>85</v>
      </c>
      <c r="D207" s="8">
        <v>7344</v>
      </c>
      <c r="E207" s="9">
        <f t="shared" si="20"/>
        <v>7674.76</v>
      </c>
      <c r="F207" s="10">
        <f t="shared" si="23"/>
        <v>330.76000000000022</v>
      </c>
      <c r="H207" s="8">
        <f t="shared" si="21"/>
        <v>7790.76</v>
      </c>
      <c r="I207" s="2">
        <f t="shared" si="22"/>
        <v>116</v>
      </c>
    </row>
    <row r="208" spans="1:9" x14ac:dyDescent="0.3">
      <c r="B208" s="7">
        <v>15</v>
      </c>
      <c r="C208" s="7">
        <v>86</v>
      </c>
      <c r="D208" s="8">
        <v>7454</v>
      </c>
      <c r="E208" s="9">
        <f t="shared" si="20"/>
        <v>7789.16</v>
      </c>
      <c r="F208" s="10">
        <f t="shared" si="23"/>
        <v>335.15999999999985</v>
      </c>
      <c r="H208" s="8">
        <f t="shared" si="21"/>
        <v>7905.16</v>
      </c>
      <c r="I208" s="2">
        <f t="shared" si="22"/>
        <v>116</v>
      </c>
    </row>
    <row r="209" spans="1:9" x14ac:dyDescent="0.3">
      <c r="B209" s="7">
        <v>16</v>
      </c>
      <c r="C209" s="7">
        <v>87</v>
      </c>
      <c r="D209" s="8">
        <v>7560</v>
      </c>
      <c r="E209" s="9">
        <f t="shared" si="20"/>
        <v>7899.4000000000005</v>
      </c>
      <c r="F209" s="10">
        <f t="shared" si="23"/>
        <v>339.40000000000055</v>
      </c>
      <c r="H209" s="8">
        <f t="shared" si="21"/>
        <v>8015.4000000000005</v>
      </c>
      <c r="I209" s="2">
        <f t="shared" si="22"/>
        <v>116</v>
      </c>
    </row>
    <row r="210" spans="1:9" x14ac:dyDescent="0.3">
      <c r="B210" s="7">
        <v>17</v>
      </c>
      <c r="C210" s="7">
        <v>88</v>
      </c>
      <c r="D210" s="8">
        <v>7669</v>
      </c>
      <c r="E210" s="9">
        <f t="shared" si="20"/>
        <v>8012.76</v>
      </c>
      <c r="F210" s="10">
        <f t="shared" si="23"/>
        <v>343.76000000000022</v>
      </c>
      <c r="H210" s="8">
        <f t="shared" si="21"/>
        <v>8128.76</v>
      </c>
      <c r="I210" s="2">
        <f t="shared" si="22"/>
        <v>116</v>
      </c>
    </row>
    <row r="211" spans="1:9" ht="15" thickBot="1" x14ac:dyDescent="0.35">
      <c r="B211" s="5"/>
      <c r="D211" s="20"/>
      <c r="E211" s="21"/>
      <c r="F211" s="22"/>
      <c r="H211" s="20"/>
      <c r="I211" s="23"/>
    </row>
    <row r="212" spans="1:9" ht="15" thickBot="1" x14ac:dyDescent="0.35">
      <c r="A212" s="24">
        <v>80</v>
      </c>
      <c r="B212" s="7">
        <v>0</v>
      </c>
      <c r="C212" s="7">
        <v>68</v>
      </c>
      <c r="D212" s="8">
        <v>5850</v>
      </c>
      <c r="E212" s="9">
        <f t="shared" si="20"/>
        <v>6121</v>
      </c>
      <c r="F212" s="10">
        <f t="shared" si="23"/>
        <v>271</v>
      </c>
      <c r="H212" s="8">
        <f t="shared" si="21"/>
        <v>6237</v>
      </c>
      <c r="I212" s="2">
        <f t="shared" si="22"/>
        <v>116</v>
      </c>
    </row>
    <row r="213" spans="1:9" x14ac:dyDescent="0.3">
      <c r="B213" s="7">
        <v>1</v>
      </c>
      <c r="C213" s="7">
        <v>70</v>
      </c>
      <c r="D213" s="8">
        <v>6014</v>
      </c>
      <c r="E213" s="9">
        <f t="shared" si="20"/>
        <v>6291.56</v>
      </c>
      <c r="F213" s="10">
        <f t="shared" si="23"/>
        <v>277.5600000000004</v>
      </c>
      <c r="H213" s="8">
        <f t="shared" si="21"/>
        <v>6407.56</v>
      </c>
      <c r="I213" s="2">
        <f t="shared" si="22"/>
        <v>116</v>
      </c>
    </row>
    <row r="214" spans="1:9" x14ac:dyDescent="0.3">
      <c r="B214" s="7">
        <v>2</v>
      </c>
      <c r="C214" s="7">
        <v>72</v>
      </c>
      <c r="D214" s="8">
        <v>6180</v>
      </c>
      <c r="E214" s="9">
        <f t="shared" si="20"/>
        <v>6464.2</v>
      </c>
      <c r="F214" s="10">
        <f t="shared" si="23"/>
        <v>284.19999999999982</v>
      </c>
      <c r="H214" s="8">
        <f t="shared" si="21"/>
        <v>6580.2</v>
      </c>
      <c r="I214" s="2">
        <f t="shared" si="22"/>
        <v>116</v>
      </c>
    </row>
    <row r="215" spans="1:9" x14ac:dyDescent="0.3">
      <c r="B215" s="7">
        <v>3</v>
      </c>
      <c r="C215" s="7">
        <v>74</v>
      </c>
      <c r="D215" s="8">
        <v>6345</v>
      </c>
      <c r="E215" s="9">
        <f t="shared" si="20"/>
        <v>6635.8</v>
      </c>
      <c r="F215" s="10">
        <f t="shared" si="23"/>
        <v>290.80000000000018</v>
      </c>
      <c r="H215" s="8">
        <f t="shared" si="21"/>
        <v>6751.8</v>
      </c>
      <c r="I215" s="2">
        <f t="shared" si="22"/>
        <v>116</v>
      </c>
    </row>
    <row r="216" spans="1:9" x14ac:dyDescent="0.3">
      <c r="B216" s="7">
        <v>4</v>
      </c>
      <c r="C216" s="7">
        <v>77</v>
      </c>
      <c r="D216" s="8">
        <v>6592</v>
      </c>
      <c r="E216" s="9">
        <f t="shared" si="20"/>
        <v>6892.68</v>
      </c>
      <c r="F216" s="10">
        <f t="shared" si="23"/>
        <v>300.68000000000029</v>
      </c>
      <c r="H216" s="8">
        <f t="shared" si="21"/>
        <v>7008.68</v>
      </c>
      <c r="I216" s="2">
        <f t="shared" si="22"/>
        <v>116</v>
      </c>
    </row>
    <row r="217" spans="1:9" x14ac:dyDescent="0.3">
      <c r="B217" s="7">
        <v>5</v>
      </c>
      <c r="C217" s="7">
        <v>80</v>
      </c>
      <c r="D217" s="8">
        <v>6867</v>
      </c>
      <c r="E217" s="9">
        <f t="shared" si="20"/>
        <v>7178.68</v>
      </c>
      <c r="F217" s="10">
        <f t="shared" si="23"/>
        <v>311.68000000000029</v>
      </c>
      <c r="H217" s="8">
        <f t="shared" si="21"/>
        <v>7294.68</v>
      </c>
      <c r="I217" s="2">
        <f t="shared" si="22"/>
        <v>116</v>
      </c>
    </row>
    <row r="218" spans="1:9" x14ac:dyDescent="0.3">
      <c r="B218" s="7">
        <v>6</v>
      </c>
      <c r="C218" s="7">
        <v>83</v>
      </c>
      <c r="D218" s="8">
        <v>7143</v>
      </c>
      <c r="E218" s="9">
        <f t="shared" si="20"/>
        <v>7465.72</v>
      </c>
      <c r="F218" s="10">
        <f t="shared" si="23"/>
        <v>322.72000000000025</v>
      </c>
      <c r="H218" s="8">
        <f t="shared" si="21"/>
        <v>7581.72</v>
      </c>
      <c r="I218" s="2">
        <f t="shared" si="22"/>
        <v>116</v>
      </c>
    </row>
    <row r="219" spans="1:9" x14ac:dyDescent="0.3">
      <c r="B219" s="7">
        <v>7</v>
      </c>
      <c r="C219" s="7">
        <v>86</v>
      </c>
      <c r="D219" s="8">
        <v>7454</v>
      </c>
      <c r="E219" s="9">
        <f t="shared" si="20"/>
        <v>7789.16</v>
      </c>
      <c r="F219" s="10">
        <f t="shared" si="23"/>
        <v>335.15999999999985</v>
      </c>
      <c r="H219" s="8">
        <f t="shared" si="21"/>
        <v>7905.16</v>
      </c>
      <c r="I219" s="2">
        <f t="shared" si="22"/>
        <v>116</v>
      </c>
    </row>
    <row r="220" spans="1:9" x14ac:dyDescent="0.3">
      <c r="B220" s="7">
        <v>8</v>
      </c>
      <c r="C220" s="7">
        <v>88</v>
      </c>
      <c r="D220" s="8">
        <v>7669</v>
      </c>
      <c r="E220" s="9">
        <f t="shared" si="20"/>
        <v>8012.76</v>
      </c>
      <c r="F220" s="10">
        <f t="shared" si="23"/>
        <v>343.76000000000022</v>
      </c>
      <c r="H220" s="8">
        <f t="shared" si="21"/>
        <v>8128.76</v>
      </c>
      <c r="I220" s="2">
        <f t="shared" si="22"/>
        <v>116</v>
      </c>
    </row>
    <row r="221" spans="1:9" x14ac:dyDescent="0.3">
      <c r="B221" s="7">
        <v>9</v>
      </c>
      <c r="C221" s="7">
        <v>90</v>
      </c>
      <c r="D221" s="8">
        <v>7900</v>
      </c>
      <c r="E221" s="9">
        <f t="shared" si="20"/>
        <v>8253</v>
      </c>
      <c r="F221" s="10">
        <f t="shared" si="23"/>
        <v>353</v>
      </c>
      <c r="H221" s="8">
        <f t="shared" si="21"/>
        <v>8369</v>
      </c>
      <c r="I221" s="2">
        <f t="shared" si="22"/>
        <v>116</v>
      </c>
    </row>
    <row r="222" spans="1:9" x14ac:dyDescent="0.3">
      <c r="B222" s="7">
        <v>10</v>
      </c>
      <c r="C222" s="7">
        <v>92</v>
      </c>
      <c r="D222" s="8">
        <v>8133</v>
      </c>
      <c r="E222" s="9">
        <f t="shared" si="20"/>
        <v>8495.32</v>
      </c>
      <c r="F222" s="10">
        <f t="shared" si="23"/>
        <v>362.31999999999971</v>
      </c>
      <c r="H222" s="8">
        <f t="shared" si="21"/>
        <v>8611.32</v>
      </c>
      <c r="I222" s="2">
        <f t="shared" si="22"/>
        <v>116</v>
      </c>
    </row>
    <row r="223" spans="1:9" x14ac:dyDescent="0.3">
      <c r="B223" s="7">
        <v>11</v>
      </c>
      <c r="C223" s="7">
        <v>94</v>
      </c>
      <c r="D223" s="8">
        <v>8369</v>
      </c>
      <c r="E223" s="9">
        <f t="shared" si="20"/>
        <v>8740.76</v>
      </c>
      <c r="F223" s="10">
        <f t="shared" si="23"/>
        <v>371.76000000000022</v>
      </c>
      <c r="H223" s="8">
        <f t="shared" si="21"/>
        <v>8856.76</v>
      </c>
      <c r="I223" s="2">
        <f t="shared" si="22"/>
        <v>116</v>
      </c>
    </row>
    <row r="224" spans="1:9" x14ac:dyDescent="0.3">
      <c r="B224" s="7">
        <v>12</v>
      </c>
      <c r="C224" s="7">
        <v>95</v>
      </c>
      <c r="D224" s="8">
        <v>8486</v>
      </c>
      <c r="E224" s="9">
        <f t="shared" si="20"/>
        <v>8862.44</v>
      </c>
      <c r="F224" s="10">
        <f t="shared" si="23"/>
        <v>376.44000000000051</v>
      </c>
      <c r="H224" s="8">
        <f t="shared" si="21"/>
        <v>8978.44</v>
      </c>
      <c r="I224" s="2">
        <f t="shared" si="22"/>
        <v>116</v>
      </c>
    </row>
    <row r="225" spans="2:9" x14ac:dyDescent="0.3">
      <c r="B225" s="7">
        <v>13</v>
      </c>
      <c r="C225" s="7">
        <v>96</v>
      </c>
      <c r="D225" s="8">
        <v>8604</v>
      </c>
      <c r="E225" s="9">
        <f t="shared" si="20"/>
        <v>8985.16</v>
      </c>
      <c r="F225" s="10">
        <f t="shared" si="23"/>
        <v>381.15999999999985</v>
      </c>
      <c r="H225" s="8">
        <f t="shared" si="21"/>
        <v>9101.16</v>
      </c>
      <c r="I225" s="2">
        <f t="shared" si="22"/>
        <v>116</v>
      </c>
    </row>
    <row r="226" spans="2:9" x14ac:dyDescent="0.3">
      <c r="B226" s="7">
        <v>14</v>
      </c>
      <c r="C226" s="7">
        <v>97</v>
      </c>
      <c r="D226" s="8">
        <v>8721</v>
      </c>
      <c r="E226" s="9">
        <f t="shared" ref="E226:E229" si="24">(D226*1.04)+37</f>
        <v>9106.84</v>
      </c>
      <c r="F226" s="10">
        <f t="shared" si="23"/>
        <v>385.84000000000015</v>
      </c>
      <c r="H226" s="8">
        <f t="shared" si="21"/>
        <v>9222.84</v>
      </c>
      <c r="I226" s="2">
        <f t="shared" si="22"/>
        <v>116</v>
      </c>
    </row>
    <row r="227" spans="2:9" x14ac:dyDescent="0.3">
      <c r="B227" s="7">
        <v>15</v>
      </c>
      <c r="C227" s="7">
        <v>98</v>
      </c>
      <c r="D227" s="8">
        <v>8837</v>
      </c>
      <c r="E227" s="9">
        <f t="shared" si="24"/>
        <v>9227.48</v>
      </c>
      <c r="F227" s="10">
        <f t="shared" si="23"/>
        <v>390.47999999999956</v>
      </c>
      <c r="H227" s="8">
        <f t="shared" ref="H227:H229" si="25">E227+116</f>
        <v>9343.48</v>
      </c>
      <c r="I227" s="2">
        <f t="shared" si="22"/>
        <v>116</v>
      </c>
    </row>
    <row r="228" spans="2:9" x14ac:dyDescent="0.3">
      <c r="B228" s="7">
        <v>16</v>
      </c>
      <c r="C228" s="7">
        <v>99</v>
      </c>
      <c r="D228" s="8">
        <v>8956</v>
      </c>
      <c r="E228" s="9">
        <f t="shared" si="24"/>
        <v>9351.24</v>
      </c>
      <c r="F228" s="10">
        <f t="shared" si="23"/>
        <v>395.23999999999978</v>
      </c>
      <c r="H228" s="8">
        <f t="shared" si="25"/>
        <v>9467.24</v>
      </c>
      <c r="I228" s="2">
        <f t="shared" si="22"/>
        <v>116</v>
      </c>
    </row>
    <row r="229" spans="2:9" x14ac:dyDescent="0.3">
      <c r="B229" s="7">
        <v>17</v>
      </c>
      <c r="C229" s="7">
        <v>100</v>
      </c>
      <c r="D229" s="8">
        <v>9074</v>
      </c>
      <c r="E229" s="9">
        <f t="shared" si="24"/>
        <v>9473.9600000000009</v>
      </c>
      <c r="F229" s="10">
        <f t="shared" si="23"/>
        <v>399.96000000000095</v>
      </c>
      <c r="H229" s="8">
        <f t="shared" si="25"/>
        <v>9589.9600000000009</v>
      </c>
      <c r="I229" s="2">
        <f t="shared" si="22"/>
        <v>116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FNV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Salaristabellen cao Ziekenhuizen</dc:title>
  <dc:creator>Mitchell Hoogenhout</dc:creator>
  <cp:lastModifiedBy>Lisanne de Hoop</cp:lastModifiedBy>
  <dcterms:created xsi:type="dcterms:W3CDTF">2019-12-16T16:25:03Z</dcterms:created>
  <dcterms:modified xsi:type="dcterms:W3CDTF">2019-12-17T15:10:46Z</dcterms:modified>
</cp:coreProperties>
</file>